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NHA TRO\IN 2018\"/>
    </mc:Choice>
  </mc:AlternateContent>
  <bookViews>
    <workbookView xWindow="0" yWindow="15" windowWidth="15195" windowHeight="4365"/>
  </bookViews>
  <sheets>
    <sheet name="T1-2019" sheetId="13" r:id="rId1"/>
    <sheet name="T12" sheetId="12" r:id="rId2"/>
    <sheet name="T11" sheetId="11" r:id="rId3"/>
    <sheet name="T10" sheetId="10" r:id="rId4"/>
    <sheet name="T9" sheetId="9" r:id="rId5"/>
    <sheet name="T8" sheetId="8" r:id="rId6"/>
    <sheet name="T7" sheetId="7" r:id="rId7"/>
    <sheet name="T6" sheetId="5" r:id="rId8"/>
    <sheet name="T5" sheetId="6" r:id="rId9"/>
    <sheet name="T4" sheetId="4" r:id="rId10"/>
    <sheet name="T3" sheetId="3" r:id="rId11"/>
    <sheet name="t2" sheetId="2" r:id="rId12"/>
    <sheet name="t1" sheetId="1" r:id="rId13"/>
  </sheets>
  <externalReferences>
    <externalReference r:id="rId14"/>
  </externalReferences>
  <calcPr calcId="162913"/>
</workbook>
</file>

<file path=xl/calcChain.xml><?xml version="1.0" encoding="utf-8"?>
<calcChain xmlns="http://schemas.openxmlformats.org/spreadsheetml/2006/main">
  <c r="D96" i="13" l="1"/>
  <c r="N187" i="13"/>
  <c r="K186" i="13"/>
  <c r="B186" i="13"/>
  <c r="L182" i="13"/>
  <c r="B189" i="13" s="1"/>
  <c r="J182" i="13"/>
  <c r="B187" i="13" s="1"/>
  <c r="H178" i="13"/>
  <c r="C178" i="13"/>
  <c r="K176" i="13"/>
  <c r="G176" i="13"/>
  <c r="F176" i="13"/>
  <c r="B176" i="13"/>
  <c r="A176" i="13"/>
  <c r="H172" i="13"/>
  <c r="C172" i="13"/>
  <c r="L171" i="13"/>
  <c r="K170" i="13"/>
  <c r="G170" i="13"/>
  <c r="F170" i="13"/>
  <c r="E170" i="13"/>
  <c r="B170" i="13"/>
  <c r="A170" i="13"/>
  <c r="M166" i="13"/>
  <c r="H166" i="13"/>
  <c r="C166" i="13"/>
  <c r="G164" i="13"/>
  <c r="G182" i="13" s="1"/>
  <c r="F164" i="13"/>
  <c r="F182" i="13" s="1"/>
  <c r="E164" i="13"/>
  <c r="B164" i="13"/>
  <c r="A164" i="13"/>
  <c r="J158" i="13"/>
  <c r="E176" i="13" s="1"/>
  <c r="H158" i="13"/>
  <c r="I158" i="13" s="1"/>
  <c r="D158" i="13"/>
  <c r="E158" i="13" s="1"/>
  <c r="A158" i="13"/>
  <c r="K156" i="13"/>
  <c r="J156" i="13"/>
  <c r="F156" i="13"/>
  <c r="B156" i="13"/>
  <c r="A156" i="13"/>
  <c r="C155" i="13"/>
  <c r="H151" i="13"/>
  <c r="I151" i="13" s="1"/>
  <c r="D151" i="13"/>
  <c r="E151" i="13" s="1"/>
  <c r="K149" i="13"/>
  <c r="J149" i="13"/>
  <c r="F149" i="13"/>
  <c r="B149" i="13"/>
  <c r="A149" i="13"/>
  <c r="C148" i="13"/>
  <c r="H144" i="13"/>
  <c r="I144" i="13" s="1"/>
  <c r="D144" i="13"/>
  <c r="E144" i="13" s="1"/>
  <c r="K142" i="13"/>
  <c r="J142" i="13"/>
  <c r="F142" i="13"/>
  <c r="B142" i="13"/>
  <c r="A142" i="13"/>
  <c r="C141" i="13"/>
  <c r="H137" i="13"/>
  <c r="I137" i="13" s="1"/>
  <c r="D137" i="13"/>
  <c r="E137" i="13" s="1"/>
  <c r="K135" i="13"/>
  <c r="J135" i="13"/>
  <c r="B135" i="13"/>
  <c r="A135" i="13"/>
  <c r="C134" i="13"/>
  <c r="H131" i="13"/>
  <c r="I131" i="13" s="1"/>
  <c r="D131" i="13"/>
  <c r="E131" i="13" s="1"/>
  <c r="A131" i="13"/>
  <c r="A137" i="13" s="1"/>
  <c r="A144" i="13" s="1"/>
  <c r="K129" i="13"/>
  <c r="J129" i="13"/>
  <c r="F129" i="13"/>
  <c r="F135" i="13" s="1"/>
  <c r="B129" i="13"/>
  <c r="A129" i="13"/>
  <c r="C128" i="13"/>
  <c r="H124" i="13"/>
  <c r="I124" i="13" s="1"/>
  <c r="D124" i="13"/>
  <c r="E124" i="13" s="1"/>
  <c r="K122" i="13"/>
  <c r="J122" i="13"/>
  <c r="F122" i="13"/>
  <c r="B122" i="13"/>
  <c r="A122" i="13"/>
  <c r="C121" i="13"/>
  <c r="H117" i="13"/>
  <c r="I117" i="13" s="1"/>
  <c r="D117" i="13"/>
  <c r="E117" i="13" s="1"/>
  <c r="A117" i="13"/>
  <c r="K115" i="13"/>
  <c r="J115" i="13"/>
  <c r="F115" i="13"/>
  <c r="B115" i="13"/>
  <c r="A115" i="13"/>
  <c r="C114" i="13"/>
  <c r="H110" i="13"/>
  <c r="I110" i="13" s="1"/>
  <c r="D110" i="13"/>
  <c r="E110" i="13" s="1"/>
  <c r="K108" i="13"/>
  <c r="J108" i="13"/>
  <c r="F108" i="13"/>
  <c r="B108" i="13"/>
  <c r="A108" i="13"/>
  <c r="C107" i="13"/>
  <c r="H103" i="13"/>
  <c r="I103" i="13" s="1"/>
  <c r="D103" i="13"/>
  <c r="E103" i="13" s="1"/>
  <c r="K101" i="13"/>
  <c r="J101" i="13"/>
  <c r="F101" i="13"/>
  <c r="B101" i="13"/>
  <c r="A101" i="13"/>
  <c r="C100" i="13"/>
  <c r="H96" i="13"/>
  <c r="I96" i="13" s="1"/>
  <c r="E96" i="13"/>
  <c r="F94" i="13"/>
  <c r="B94" i="13"/>
  <c r="C93" i="13"/>
  <c r="H89" i="13"/>
  <c r="I89" i="13" s="1"/>
  <c r="D89" i="13"/>
  <c r="E89" i="13" s="1"/>
  <c r="K87" i="13"/>
  <c r="K94" i="13" s="1"/>
  <c r="J87" i="13"/>
  <c r="F87" i="13"/>
  <c r="B87" i="13"/>
  <c r="A87" i="13"/>
  <c r="C86" i="13"/>
  <c r="H82" i="13"/>
  <c r="I82" i="13" s="1"/>
  <c r="D82" i="13"/>
  <c r="E82" i="13" s="1"/>
  <c r="K80" i="13"/>
  <c r="J80" i="13"/>
  <c r="F80" i="13"/>
  <c r="B80" i="13"/>
  <c r="A80" i="13"/>
  <c r="C79" i="13"/>
  <c r="H77" i="13"/>
  <c r="I77" i="13" s="1"/>
  <c r="D77" i="13"/>
  <c r="E77" i="13" s="1"/>
  <c r="K75" i="13"/>
  <c r="J75" i="13"/>
  <c r="F75" i="13"/>
  <c r="B75" i="13"/>
  <c r="A75" i="13"/>
  <c r="C74" i="13"/>
  <c r="H70" i="13"/>
  <c r="I70" i="13" s="1"/>
  <c r="D70" i="13"/>
  <c r="E70" i="13" s="1"/>
  <c r="A70" i="13"/>
  <c r="A82" i="13" s="1"/>
  <c r="K68" i="13"/>
  <c r="J68" i="13"/>
  <c r="F68" i="13"/>
  <c r="B68" i="13"/>
  <c r="A68" i="13"/>
  <c r="C67" i="13"/>
  <c r="H63" i="13"/>
  <c r="I63" i="13" s="1"/>
  <c r="D63" i="13"/>
  <c r="E63" i="13" s="1"/>
  <c r="K61" i="13"/>
  <c r="J61" i="13"/>
  <c r="F61" i="13"/>
  <c r="B61" i="13"/>
  <c r="A61" i="13"/>
  <c r="C60" i="13"/>
  <c r="H56" i="13"/>
  <c r="I56" i="13" s="1"/>
  <c r="D56" i="13"/>
  <c r="E56" i="13" s="1"/>
  <c r="K54" i="13"/>
  <c r="J54" i="13"/>
  <c r="F54" i="13"/>
  <c r="B54" i="13"/>
  <c r="A54" i="13"/>
  <c r="C53" i="13"/>
  <c r="H51" i="13"/>
  <c r="I51" i="13" s="1"/>
  <c r="D51" i="13"/>
  <c r="E51" i="13" s="1"/>
  <c r="K49" i="13"/>
  <c r="J49" i="13"/>
  <c r="F49" i="13"/>
  <c r="B49" i="13"/>
  <c r="A49" i="13"/>
  <c r="C48" i="13"/>
  <c r="H44" i="13"/>
  <c r="I44" i="13" s="1"/>
  <c r="D44" i="13"/>
  <c r="E44" i="13" s="1"/>
  <c r="A44" i="13"/>
  <c r="A51" i="13" s="1"/>
  <c r="K42" i="13"/>
  <c r="J42" i="13"/>
  <c r="F42" i="13"/>
  <c r="B42" i="13"/>
  <c r="A42" i="13"/>
  <c r="C41" i="13"/>
  <c r="H37" i="13"/>
  <c r="I37" i="13" s="1"/>
  <c r="D37" i="13"/>
  <c r="E37" i="13" s="1"/>
  <c r="A37" i="13"/>
  <c r="K35" i="13"/>
  <c r="J35" i="13"/>
  <c r="F35" i="13"/>
  <c r="B35" i="13"/>
  <c r="A35" i="13"/>
  <c r="C34" i="13"/>
  <c r="A31" i="13"/>
  <c r="A138" i="13" s="1"/>
  <c r="H30" i="13"/>
  <c r="I30" i="13" s="1"/>
  <c r="D30" i="13"/>
  <c r="E30" i="13" s="1"/>
  <c r="K28" i="13"/>
  <c r="J28" i="13"/>
  <c r="F28" i="13"/>
  <c r="B28" i="13"/>
  <c r="A28" i="13"/>
  <c r="C27" i="13"/>
  <c r="A26" i="13"/>
  <c r="H25" i="13"/>
  <c r="I25" i="13" s="1"/>
  <c r="D25" i="13"/>
  <c r="E25" i="13" s="1"/>
  <c r="K23" i="13"/>
  <c r="J23" i="13"/>
  <c r="F23" i="13"/>
  <c r="B23" i="13"/>
  <c r="A23" i="13"/>
  <c r="C22" i="13"/>
  <c r="H18" i="13"/>
  <c r="I18" i="13" s="1"/>
  <c r="D18" i="13"/>
  <c r="E18" i="13" s="1"/>
  <c r="K16" i="13"/>
  <c r="J16" i="13"/>
  <c r="F16" i="13"/>
  <c r="B16" i="13"/>
  <c r="A16" i="13"/>
  <c r="C15" i="13"/>
  <c r="H11" i="13"/>
  <c r="I11" i="13" s="1"/>
  <c r="D11" i="13"/>
  <c r="E11" i="13" s="1"/>
  <c r="A11" i="13"/>
  <c r="K9" i="13"/>
  <c r="J9" i="13"/>
  <c r="J94" i="13" s="1"/>
  <c r="F9" i="13"/>
  <c r="B9" i="13"/>
  <c r="A9" i="13"/>
  <c r="C8" i="13"/>
  <c r="H4" i="13"/>
  <c r="I4" i="13" s="1"/>
  <c r="D4" i="13"/>
  <c r="E4" i="13" s="1"/>
  <c r="N181" i="13" l="1"/>
  <c r="O181" i="13" s="1"/>
  <c r="E182" i="13"/>
  <c r="K183" i="13" s="1"/>
  <c r="K158" i="13"/>
  <c r="K131" i="13"/>
  <c r="I176" i="13"/>
  <c r="K124" i="13"/>
  <c r="D176" i="13"/>
  <c r="J177" i="13" s="1"/>
  <c r="H176" i="13"/>
  <c r="B182" i="13"/>
  <c r="K117" i="13"/>
  <c r="A182" i="13"/>
  <c r="C182" i="13" s="1"/>
  <c r="C176" i="13"/>
  <c r="K110" i="13"/>
  <c r="K103" i="13"/>
  <c r="K77" i="13"/>
  <c r="K63" i="13"/>
  <c r="H170" i="13"/>
  <c r="C170" i="13"/>
  <c r="K30" i="13"/>
  <c r="K25" i="13"/>
  <c r="K18" i="13"/>
  <c r="D164" i="13"/>
  <c r="I164" i="13"/>
  <c r="H182" i="13"/>
  <c r="C186" i="13"/>
  <c r="J165" i="13"/>
  <c r="I182" i="13"/>
  <c r="L165" i="13"/>
  <c r="K56" i="13"/>
  <c r="D170" i="13"/>
  <c r="J171" i="13" s="1"/>
  <c r="A89" i="13"/>
  <c r="K82" i="13"/>
  <c r="L177" i="13"/>
  <c r="I177" i="13" s="1"/>
  <c r="K37" i="13"/>
  <c r="K51" i="13"/>
  <c r="K144" i="13"/>
  <c r="A151" i="13"/>
  <c r="K151" i="13" s="1"/>
  <c r="A45" i="13"/>
  <c r="K4" i="13"/>
  <c r="P3" i="13" s="1"/>
  <c r="K11" i="13"/>
  <c r="L2" i="13" s="1"/>
  <c r="A38" i="13"/>
  <c r="K44" i="13"/>
  <c r="A52" i="13"/>
  <c r="A57" i="13"/>
  <c r="A64" i="13"/>
  <c r="K70" i="13"/>
  <c r="A97" i="13"/>
  <c r="A104" i="13" s="1"/>
  <c r="A111" i="13"/>
  <c r="A132" i="13"/>
  <c r="K137" i="13"/>
  <c r="A152" i="13"/>
  <c r="A159" i="13"/>
  <c r="H164" i="13"/>
  <c r="A71" i="13"/>
  <c r="A83" i="13"/>
  <c r="A90" i="13" s="1"/>
  <c r="A118" i="13"/>
  <c r="A125" i="13"/>
  <c r="C164" i="13"/>
  <c r="N187" i="12"/>
  <c r="K186" i="12"/>
  <c r="B186" i="12"/>
  <c r="L182" i="12"/>
  <c r="B189" i="12" s="1"/>
  <c r="J182" i="12"/>
  <c r="B187" i="12" s="1"/>
  <c r="N181" i="12"/>
  <c r="O181" i="12" s="1"/>
  <c r="H178" i="12"/>
  <c r="C178" i="12"/>
  <c r="K176" i="12"/>
  <c r="G176" i="12"/>
  <c r="F176" i="12"/>
  <c r="B176" i="12"/>
  <c r="A176" i="12"/>
  <c r="H172" i="12"/>
  <c r="C172" i="12"/>
  <c r="L171" i="12"/>
  <c r="K170" i="12"/>
  <c r="G170" i="12"/>
  <c r="F170" i="12"/>
  <c r="E170" i="12"/>
  <c r="B170" i="12"/>
  <c r="A170" i="12"/>
  <c r="M166" i="12"/>
  <c r="H166" i="12"/>
  <c r="C166" i="12"/>
  <c r="G164" i="12"/>
  <c r="F164" i="12"/>
  <c r="E164" i="12"/>
  <c r="B164" i="12"/>
  <c r="A164" i="12"/>
  <c r="J158" i="12"/>
  <c r="E176" i="12" s="1"/>
  <c r="H158" i="12"/>
  <c r="I158" i="12" s="1"/>
  <c r="D158" i="12"/>
  <c r="E158" i="12" s="1"/>
  <c r="A158" i="12"/>
  <c r="K156" i="12"/>
  <c r="J156" i="12"/>
  <c r="F156" i="12"/>
  <c r="B156" i="12"/>
  <c r="A156" i="12"/>
  <c r="C155" i="12"/>
  <c r="H151" i="12"/>
  <c r="I151" i="12" s="1"/>
  <c r="D151" i="12"/>
  <c r="E151" i="12" s="1"/>
  <c r="K149" i="12"/>
  <c r="J149" i="12"/>
  <c r="F149" i="12"/>
  <c r="B149" i="12"/>
  <c r="A149" i="12"/>
  <c r="C148" i="12"/>
  <c r="H144" i="12"/>
  <c r="I144" i="12" s="1"/>
  <c r="D144" i="12"/>
  <c r="E144" i="12" s="1"/>
  <c r="K142" i="12"/>
  <c r="J142" i="12"/>
  <c r="F142" i="12"/>
  <c r="B142" i="12"/>
  <c r="A142" i="12"/>
  <c r="C141" i="12"/>
  <c r="H137" i="12"/>
  <c r="I137" i="12" s="1"/>
  <c r="D137" i="12"/>
  <c r="E137" i="12" s="1"/>
  <c r="K135" i="12"/>
  <c r="J135" i="12"/>
  <c r="B135" i="12"/>
  <c r="A135" i="12"/>
  <c r="C134" i="12"/>
  <c r="H131" i="12"/>
  <c r="I131" i="12" s="1"/>
  <c r="D131" i="12"/>
  <c r="E131" i="12" s="1"/>
  <c r="A131" i="12"/>
  <c r="A137" i="12" s="1"/>
  <c r="A144" i="12" s="1"/>
  <c r="K129" i="12"/>
  <c r="J129" i="12"/>
  <c r="F129" i="12"/>
  <c r="F135" i="12" s="1"/>
  <c r="B129" i="12"/>
  <c r="A129" i="12"/>
  <c r="C128" i="12"/>
  <c r="H124" i="12"/>
  <c r="I124" i="12" s="1"/>
  <c r="D124" i="12"/>
  <c r="E124" i="12" s="1"/>
  <c r="K124" i="12" s="1"/>
  <c r="K122" i="12"/>
  <c r="J122" i="12"/>
  <c r="F122" i="12"/>
  <c r="B122" i="12"/>
  <c r="A122" i="12"/>
  <c r="C121" i="12"/>
  <c r="H117" i="12"/>
  <c r="I117" i="12" s="1"/>
  <c r="D117" i="12"/>
  <c r="E117" i="12" s="1"/>
  <c r="A117" i="12"/>
  <c r="K115" i="12"/>
  <c r="J115" i="12"/>
  <c r="F115" i="12"/>
  <c r="B115" i="12"/>
  <c r="A115" i="12"/>
  <c r="C114" i="12"/>
  <c r="H110" i="12"/>
  <c r="I110" i="12" s="1"/>
  <c r="D110" i="12"/>
  <c r="E110" i="12" s="1"/>
  <c r="K108" i="12"/>
  <c r="J108" i="12"/>
  <c r="F108" i="12"/>
  <c r="B108" i="12"/>
  <c r="A108" i="12"/>
  <c r="C107" i="12"/>
  <c r="H103" i="12"/>
  <c r="I103" i="12" s="1"/>
  <c r="D103" i="12"/>
  <c r="E103" i="12" s="1"/>
  <c r="K101" i="12"/>
  <c r="J101" i="12"/>
  <c r="F101" i="12"/>
  <c r="B101" i="12"/>
  <c r="A101" i="12"/>
  <c r="C100" i="12"/>
  <c r="H96" i="12"/>
  <c r="I96" i="12" s="1"/>
  <c r="E96" i="12"/>
  <c r="D96" i="12"/>
  <c r="F94" i="12"/>
  <c r="B94" i="12"/>
  <c r="C93" i="12"/>
  <c r="H89" i="12"/>
  <c r="I89" i="12" s="1"/>
  <c r="D89" i="12"/>
  <c r="E89" i="12" s="1"/>
  <c r="K87" i="12"/>
  <c r="K94" i="12" s="1"/>
  <c r="J87" i="12"/>
  <c r="F87" i="12"/>
  <c r="B87" i="12"/>
  <c r="A87" i="12"/>
  <c r="C86" i="12"/>
  <c r="H82" i="12"/>
  <c r="I82" i="12" s="1"/>
  <c r="D82" i="12"/>
  <c r="E82" i="12" s="1"/>
  <c r="K80" i="12"/>
  <c r="J80" i="12"/>
  <c r="F80" i="12"/>
  <c r="B80" i="12"/>
  <c r="A80" i="12"/>
  <c r="C79" i="12"/>
  <c r="H77" i="12"/>
  <c r="I77" i="12" s="1"/>
  <c r="D77" i="12"/>
  <c r="E77" i="12" s="1"/>
  <c r="K75" i="12"/>
  <c r="J75" i="12"/>
  <c r="F75" i="12"/>
  <c r="B75" i="12"/>
  <c r="A75" i="12"/>
  <c r="C74" i="12"/>
  <c r="H70" i="12"/>
  <c r="I70" i="12" s="1"/>
  <c r="D70" i="12"/>
  <c r="E70" i="12" s="1"/>
  <c r="A70" i="12"/>
  <c r="A82" i="12" s="1"/>
  <c r="A89" i="12" s="1"/>
  <c r="K68" i="12"/>
  <c r="J68" i="12"/>
  <c r="F68" i="12"/>
  <c r="B68" i="12"/>
  <c r="A68" i="12"/>
  <c r="C67" i="12"/>
  <c r="H63" i="12"/>
  <c r="I63" i="12" s="1"/>
  <c r="D63" i="12"/>
  <c r="E63" i="12" s="1"/>
  <c r="K61" i="12"/>
  <c r="J61" i="12"/>
  <c r="F61" i="12"/>
  <c r="B61" i="12"/>
  <c r="A61" i="12"/>
  <c r="C60" i="12"/>
  <c r="H56" i="12"/>
  <c r="I56" i="12" s="1"/>
  <c r="D56" i="12"/>
  <c r="E56" i="12" s="1"/>
  <c r="K54" i="12"/>
  <c r="J54" i="12"/>
  <c r="F54" i="12"/>
  <c r="B54" i="12"/>
  <c r="A54" i="12"/>
  <c r="C53" i="12"/>
  <c r="H51" i="12"/>
  <c r="I51" i="12" s="1"/>
  <c r="E51" i="12"/>
  <c r="D51" i="12"/>
  <c r="K49" i="12"/>
  <c r="J49" i="12"/>
  <c r="F49" i="12"/>
  <c r="B49" i="12"/>
  <c r="A49" i="12"/>
  <c r="C48" i="12"/>
  <c r="I44" i="12"/>
  <c r="H44" i="12"/>
  <c r="D44" i="12"/>
  <c r="E44" i="12" s="1"/>
  <c r="K42" i="12"/>
  <c r="J42" i="12"/>
  <c r="F42" i="12"/>
  <c r="B42" i="12"/>
  <c r="A42" i="12"/>
  <c r="C41" i="12"/>
  <c r="H37" i="12"/>
  <c r="I37" i="12" s="1"/>
  <c r="D37" i="12"/>
  <c r="E37" i="12" s="1"/>
  <c r="A37" i="12"/>
  <c r="A44" i="12" s="1"/>
  <c r="A51" i="12" s="1"/>
  <c r="K35" i="12"/>
  <c r="J35" i="12"/>
  <c r="F35" i="12"/>
  <c r="B35" i="12"/>
  <c r="A35" i="12"/>
  <c r="C34" i="12"/>
  <c r="A31" i="12"/>
  <c r="A138" i="12" s="1"/>
  <c r="H30" i="12"/>
  <c r="I30" i="12" s="1"/>
  <c r="D30" i="12"/>
  <c r="E30" i="12" s="1"/>
  <c r="K28" i="12"/>
  <c r="J28" i="12"/>
  <c r="F28" i="12"/>
  <c r="B28" i="12"/>
  <c r="A28" i="12"/>
  <c r="C27" i="12"/>
  <c r="A26" i="12"/>
  <c r="H25" i="12"/>
  <c r="I25" i="12" s="1"/>
  <c r="D25" i="12"/>
  <c r="E25" i="12" s="1"/>
  <c r="K23" i="12"/>
  <c r="J23" i="12"/>
  <c r="F23" i="12"/>
  <c r="B23" i="12"/>
  <c r="A23" i="12"/>
  <c r="C22" i="12"/>
  <c r="H18" i="12"/>
  <c r="I18" i="12" s="1"/>
  <c r="D18" i="12"/>
  <c r="E18" i="12" s="1"/>
  <c r="K16" i="12"/>
  <c r="J16" i="12"/>
  <c r="F16" i="12"/>
  <c r="B16" i="12"/>
  <c r="A16" i="12"/>
  <c r="C15" i="12"/>
  <c r="H11" i="12"/>
  <c r="I11" i="12" s="1"/>
  <c r="D11" i="12"/>
  <c r="E11" i="12" s="1"/>
  <c r="A11" i="12"/>
  <c r="K9" i="12"/>
  <c r="J9" i="12"/>
  <c r="J94" i="12" s="1"/>
  <c r="F9" i="12"/>
  <c r="B9" i="12"/>
  <c r="A9" i="12"/>
  <c r="C8" i="12"/>
  <c r="H4" i="12"/>
  <c r="I4" i="12" s="1"/>
  <c r="D4" i="12"/>
  <c r="E4" i="12" s="1"/>
  <c r="K25" i="12" l="1"/>
  <c r="K103" i="12"/>
  <c r="K110" i="12"/>
  <c r="B188" i="13"/>
  <c r="K89" i="13"/>
  <c r="A96" i="13"/>
  <c r="L183" i="13"/>
  <c r="D182" i="13"/>
  <c r="J183" i="13" s="1"/>
  <c r="H176" i="12"/>
  <c r="B182" i="12"/>
  <c r="A182" i="12"/>
  <c r="C182" i="12" s="1"/>
  <c r="C176" i="12"/>
  <c r="F182" i="12"/>
  <c r="K77" i="12"/>
  <c r="H170" i="12"/>
  <c r="K51" i="12"/>
  <c r="K18" i="12"/>
  <c r="K158" i="12"/>
  <c r="K11" i="12"/>
  <c r="L2" i="12" s="1"/>
  <c r="C164" i="12"/>
  <c r="C170" i="12"/>
  <c r="C186" i="12"/>
  <c r="I176" i="12"/>
  <c r="L177" i="12" s="1"/>
  <c r="I177" i="12" s="1"/>
  <c r="K37" i="12"/>
  <c r="K70" i="12"/>
  <c r="K131" i="12"/>
  <c r="H164" i="12"/>
  <c r="I164" i="12"/>
  <c r="K56" i="12"/>
  <c r="K89" i="12"/>
  <c r="A96" i="12"/>
  <c r="K96" i="12" s="1"/>
  <c r="K30" i="12"/>
  <c r="K63" i="12"/>
  <c r="D176" i="12"/>
  <c r="J177" i="12" s="1"/>
  <c r="E182" i="12"/>
  <c r="K183" i="12" s="1"/>
  <c r="D164" i="12"/>
  <c r="K4" i="12"/>
  <c r="P3" i="12" s="1"/>
  <c r="K144" i="12"/>
  <c r="A151" i="12"/>
  <c r="K151" i="12" s="1"/>
  <c r="A71" i="12"/>
  <c r="A118" i="12"/>
  <c r="A52" i="12"/>
  <c r="A57" i="12"/>
  <c r="A64" i="12"/>
  <c r="A97" i="12"/>
  <c r="A104" i="12" s="1"/>
  <c r="A111" i="12"/>
  <c r="K117" i="12"/>
  <c r="A152" i="12"/>
  <c r="D170" i="12"/>
  <c r="J171" i="12" s="1"/>
  <c r="G182" i="12"/>
  <c r="J184" i="12"/>
  <c r="A125" i="12"/>
  <c r="A38" i="12"/>
  <c r="K82" i="12"/>
  <c r="A132" i="12"/>
  <c r="K137" i="12"/>
  <c r="A159" i="12"/>
  <c r="K44" i="12"/>
  <c r="A45" i="12"/>
  <c r="A83" i="12"/>
  <c r="A90" i="12" s="1"/>
  <c r="H77" i="11"/>
  <c r="D18" i="11"/>
  <c r="N187" i="11"/>
  <c r="K186" i="11"/>
  <c r="B186" i="11"/>
  <c r="L182" i="11"/>
  <c r="B189" i="11" s="1"/>
  <c r="J182" i="11"/>
  <c r="H178" i="11"/>
  <c r="C178" i="11"/>
  <c r="K176" i="11"/>
  <c r="G176" i="11"/>
  <c r="F176" i="11"/>
  <c r="B176" i="11"/>
  <c r="A176" i="11"/>
  <c r="H172" i="11"/>
  <c r="C172" i="11"/>
  <c r="L171" i="11"/>
  <c r="K170" i="11"/>
  <c r="G170" i="11"/>
  <c r="F170" i="11"/>
  <c r="E170" i="11"/>
  <c r="B170" i="11"/>
  <c r="A170" i="11"/>
  <c r="M166" i="11"/>
  <c r="H166" i="11"/>
  <c r="C166" i="11"/>
  <c r="G164" i="11"/>
  <c r="F164" i="11"/>
  <c r="F182" i="11" s="1"/>
  <c r="E164" i="11"/>
  <c r="B164" i="11"/>
  <c r="A164" i="11"/>
  <c r="J158" i="11"/>
  <c r="E176" i="11" s="1"/>
  <c r="H158" i="11"/>
  <c r="I158" i="11" s="1"/>
  <c r="D158" i="11"/>
  <c r="E158" i="11" s="1"/>
  <c r="A158" i="11"/>
  <c r="K156" i="11"/>
  <c r="J156" i="11"/>
  <c r="F156" i="11"/>
  <c r="B156" i="11"/>
  <c r="A156" i="11"/>
  <c r="C155" i="11"/>
  <c r="H151" i="11"/>
  <c r="I151" i="11" s="1"/>
  <c r="D151" i="11"/>
  <c r="E151" i="11" s="1"/>
  <c r="K149" i="11"/>
  <c r="J149" i="11"/>
  <c r="F149" i="11"/>
  <c r="B149" i="11"/>
  <c r="A149" i="11"/>
  <c r="C148" i="11"/>
  <c r="H144" i="11"/>
  <c r="I144" i="11" s="1"/>
  <c r="D144" i="11"/>
  <c r="E144" i="11" s="1"/>
  <c r="K142" i="11"/>
  <c r="J142" i="11"/>
  <c r="F142" i="11"/>
  <c r="B142" i="11"/>
  <c r="A142" i="11"/>
  <c r="C141" i="11"/>
  <c r="H137" i="11"/>
  <c r="I137" i="11" s="1"/>
  <c r="D137" i="11"/>
  <c r="E137" i="11" s="1"/>
  <c r="K135" i="11"/>
  <c r="J135" i="11"/>
  <c r="B135" i="11"/>
  <c r="A135" i="11"/>
  <c r="C134" i="11"/>
  <c r="H131" i="11"/>
  <c r="I131" i="11" s="1"/>
  <c r="D131" i="11"/>
  <c r="E131" i="11" s="1"/>
  <c r="A131" i="11"/>
  <c r="A137" i="11" s="1"/>
  <c r="A144" i="11" s="1"/>
  <c r="K129" i="11"/>
  <c r="J129" i="11"/>
  <c r="F129" i="11"/>
  <c r="F135" i="11" s="1"/>
  <c r="B129" i="11"/>
  <c r="A129" i="11"/>
  <c r="C128" i="11"/>
  <c r="H124" i="11"/>
  <c r="I124" i="11" s="1"/>
  <c r="D124" i="11"/>
  <c r="E124" i="11" s="1"/>
  <c r="K122" i="11"/>
  <c r="J122" i="11"/>
  <c r="F122" i="11"/>
  <c r="B122" i="11"/>
  <c r="A122" i="11"/>
  <c r="C121" i="11"/>
  <c r="H117" i="11"/>
  <c r="I117" i="11" s="1"/>
  <c r="D117" i="11"/>
  <c r="E117" i="11" s="1"/>
  <c r="A117" i="11"/>
  <c r="K115" i="11"/>
  <c r="J115" i="11"/>
  <c r="F115" i="11"/>
  <c r="B115" i="11"/>
  <c r="A115" i="11"/>
  <c r="C114" i="11"/>
  <c r="H110" i="11"/>
  <c r="I110" i="11" s="1"/>
  <c r="D110" i="11"/>
  <c r="E110" i="11" s="1"/>
  <c r="K108" i="11"/>
  <c r="J108" i="11"/>
  <c r="F108" i="11"/>
  <c r="B108" i="11"/>
  <c r="A108" i="11"/>
  <c r="C107" i="11"/>
  <c r="H103" i="11"/>
  <c r="I103" i="11" s="1"/>
  <c r="D103" i="11"/>
  <c r="E103" i="11" s="1"/>
  <c r="K101" i="11"/>
  <c r="J101" i="11"/>
  <c r="F101" i="11"/>
  <c r="B101" i="11"/>
  <c r="A101" i="11"/>
  <c r="C100" i="11"/>
  <c r="H96" i="11"/>
  <c r="I96" i="11" s="1"/>
  <c r="D96" i="11"/>
  <c r="E96" i="11" s="1"/>
  <c r="F94" i="11"/>
  <c r="B94" i="11"/>
  <c r="C93" i="11"/>
  <c r="H89" i="11"/>
  <c r="I89" i="11" s="1"/>
  <c r="D89" i="11"/>
  <c r="E89" i="11" s="1"/>
  <c r="K87" i="11"/>
  <c r="K94" i="11" s="1"/>
  <c r="J87" i="11"/>
  <c r="F87" i="11"/>
  <c r="B87" i="11"/>
  <c r="A87" i="11"/>
  <c r="C86" i="11"/>
  <c r="H82" i="11"/>
  <c r="I82" i="11" s="1"/>
  <c r="D82" i="11"/>
  <c r="E82" i="11" s="1"/>
  <c r="K80" i="11"/>
  <c r="J80" i="11"/>
  <c r="F80" i="11"/>
  <c r="B80" i="11"/>
  <c r="A80" i="11"/>
  <c r="C79" i="11"/>
  <c r="I77" i="11"/>
  <c r="D77" i="11"/>
  <c r="E77" i="11" s="1"/>
  <c r="K75" i="11"/>
  <c r="J75" i="11"/>
  <c r="F75" i="11"/>
  <c r="B75" i="11"/>
  <c r="A75" i="11"/>
  <c r="C74" i="11"/>
  <c r="H70" i="11"/>
  <c r="I70" i="11" s="1"/>
  <c r="D70" i="11"/>
  <c r="E70" i="11" s="1"/>
  <c r="A70" i="11"/>
  <c r="A82" i="11" s="1"/>
  <c r="A89" i="11" s="1"/>
  <c r="K68" i="11"/>
  <c r="J68" i="11"/>
  <c r="F68" i="11"/>
  <c r="B68" i="11"/>
  <c r="A68" i="11"/>
  <c r="C67" i="11"/>
  <c r="H63" i="11"/>
  <c r="I63" i="11" s="1"/>
  <c r="D63" i="11"/>
  <c r="E63" i="11" s="1"/>
  <c r="K61" i="11"/>
  <c r="J61" i="11"/>
  <c r="F61" i="11"/>
  <c r="B61" i="11"/>
  <c r="A61" i="11"/>
  <c r="C60" i="11"/>
  <c r="H56" i="11"/>
  <c r="I56" i="11" s="1"/>
  <c r="D56" i="11"/>
  <c r="E56" i="11" s="1"/>
  <c r="K54" i="11"/>
  <c r="J54" i="11"/>
  <c r="F54" i="11"/>
  <c r="B54" i="11"/>
  <c r="A54" i="11"/>
  <c r="C53" i="11"/>
  <c r="H51" i="11"/>
  <c r="I51" i="11" s="1"/>
  <c r="D51" i="11"/>
  <c r="E51" i="11" s="1"/>
  <c r="K49" i="11"/>
  <c r="J49" i="11"/>
  <c r="F49" i="11"/>
  <c r="B49" i="11"/>
  <c r="A49" i="11"/>
  <c r="C48" i="11"/>
  <c r="H44" i="11"/>
  <c r="I44" i="11" s="1"/>
  <c r="D44" i="11"/>
  <c r="E44" i="11" s="1"/>
  <c r="K42" i="11"/>
  <c r="J42" i="11"/>
  <c r="F42" i="11"/>
  <c r="B42" i="11"/>
  <c r="A42" i="11"/>
  <c r="C41" i="11"/>
  <c r="H37" i="11"/>
  <c r="I37" i="11" s="1"/>
  <c r="D37" i="11"/>
  <c r="E37" i="11" s="1"/>
  <c r="A37" i="11"/>
  <c r="A44" i="11" s="1"/>
  <c r="K35" i="11"/>
  <c r="J35" i="11"/>
  <c r="F35" i="11"/>
  <c r="B35" i="11"/>
  <c r="A35" i="11"/>
  <c r="C34" i="11"/>
  <c r="A31" i="11"/>
  <c r="A138" i="11" s="1"/>
  <c r="H30" i="11"/>
  <c r="I30" i="11" s="1"/>
  <c r="D30" i="11"/>
  <c r="E30" i="11" s="1"/>
  <c r="K28" i="11"/>
  <c r="J28" i="11"/>
  <c r="F28" i="11"/>
  <c r="B28" i="11"/>
  <c r="A28" i="11"/>
  <c r="C27" i="11"/>
  <c r="A26" i="11"/>
  <c r="H25" i="11"/>
  <c r="I25" i="11" s="1"/>
  <c r="D25" i="11"/>
  <c r="E25" i="11" s="1"/>
  <c r="K23" i="11"/>
  <c r="J23" i="11"/>
  <c r="F23" i="11"/>
  <c r="B23" i="11"/>
  <c r="A23" i="11"/>
  <c r="C22" i="11"/>
  <c r="H18" i="11"/>
  <c r="I18" i="11" s="1"/>
  <c r="E18" i="11"/>
  <c r="K16" i="11"/>
  <c r="J16" i="11"/>
  <c r="F16" i="11"/>
  <c r="B16" i="11"/>
  <c r="A16" i="11"/>
  <c r="C15" i="11"/>
  <c r="H11" i="11"/>
  <c r="I11" i="11" s="1"/>
  <c r="D11" i="11"/>
  <c r="E11" i="11" s="1"/>
  <c r="A11" i="11"/>
  <c r="K9" i="11"/>
  <c r="J9" i="11"/>
  <c r="J94" i="11" s="1"/>
  <c r="F9" i="11"/>
  <c r="B9" i="11"/>
  <c r="A9" i="11"/>
  <c r="C8" i="11"/>
  <c r="H4" i="11"/>
  <c r="I4" i="11" s="1"/>
  <c r="D4" i="11"/>
  <c r="E4" i="11" s="1"/>
  <c r="K96" i="13" l="1"/>
  <c r="J184" i="13"/>
  <c r="J185" i="13" s="1"/>
  <c r="L187" i="13" s="1"/>
  <c r="L186" i="13" s="1"/>
  <c r="B188" i="12"/>
  <c r="H182" i="12"/>
  <c r="B187" i="11"/>
  <c r="D182" i="12"/>
  <c r="J183" i="12" s="1"/>
  <c r="J165" i="12"/>
  <c r="I182" i="12"/>
  <c r="L165" i="12"/>
  <c r="K158" i="11"/>
  <c r="K11" i="11"/>
  <c r="K110" i="11"/>
  <c r="H176" i="11"/>
  <c r="N181" i="11"/>
  <c r="O181" i="11" s="1"/>
  <c r="K131" i="11"/>
  <c r="C176" i="11"/>
  <c r="A182" i="11"/>
  <c r="K124" i="11"/>
  <c r="I176" i="11"/>
  <c r="C186" i="11"/>
  <c r="H170" i="11"/>
  <c r="B182" i="11"/>
  <c r="K77" i="11"/>
  <c r="L75" i="11" s="1"/>
  <c r="K70" i="11"/>
  <c r="K63" i="11"/>
  <c r="D170" i="11"/>
  <c r="J171" i="11" s="1"/>
  <c r="C170" i="11"/>
  <c r="K30" i="11"/>
  <c r="K25" i="11"/>
  <c r="A57" i="11"/>
  <c r="A125" i="11"/>
  <c r="A52" i="11"/>
  <c r="A118" i="11"/>
  <c r="A64" i="11"/>
  <c r="K18" i="11"/>
  <c r="H164" i="11"/>
  <c r="C164" i="11"/>
  <c r="I164" i="11"/>
  <c r="L2" i="11"/>
  <c r="K103" i="11"/>
  <c r="K89" i="11"/>
  <c r="A96" i="11"/>
  <c r="K96" i="11" s="1"/>
  <c r="L177" i="11"/>
  <c r="I177" i="11" s="1"/>
  <c r="K144" i="11"/>
  <c r="A151" i="11"/>
  <c r="K151" i="11" s="1"/>
  <c r="A51" i="11"/>
  <c r="K51" i="11" s="1"/>
  <c r="K44" i="11"/>
  <c r="K4" i="11"/>
  <c r="P3" i="11" s="1"/>
  <c r="D176" i="11"/>
  <c r="J177" i="11" s="1"/>
  <c r="E182" i="11"/>
  <c r="K183" i="11" s="1"/>
  <c r="A45" i="11"/>
  <c r="K56" i="11"/>
  <c r="A97" i="11"/>
  <c r="A104" i="11" s="1"/>
  <c r="A111" i="11"/>
  <c r="K117" i="11"/>
  <c r="A152" i="11"/>
  <c r="G182" i="11"/>
  <c r="H182" i="11" s="1"/>
  <c r="K37" i="11"/>
  <c r="A71" i="11"/>
  <c r="A78" i="11"/>
  <c r="K82" i="11"/>
  <c r="A132" i="11"/>
  <c r="K137" i="11"/>
  <c r="A159" i="11"/>
  <c r="D164" i="11"/>
  <c r="A38" i="11"/>
  <c r="A83" i="11"/>
  <c r="A90" i="11" s="1"/>
  <c r="A117" i="10"/>
  <c r="J80" i="10"/>
  <c r="N187" i="10"/>
  <c r="K186" i="10"/>
  <c r="B186" i="10"/>
  <c r="L182" i="10"/>
  <c r="B189" i="10" s="1"/>
  <c r="J182" i="10"/>
  <c r="N181" i="10" s="1"/>
  <c r="O181" i="10" s="1"/>
  <c r="H178" i="10"/>
  <c r="C178" i="10"/>
  <c r="K176" i="10"/>
  <c r="G176" i="10"/>
  <c r="F176" i="10"/>
  <c r="B176" i="10"/>
  <c r="A176" i="10"/>
  <c r="H172" i="10"/>
  <c r="C172" i="10"/>
  <c r="L171" i="10"/>
  <c r="K170" i="10"/>
  <c r="G170" i="10"/>
  <c r="F170" i="10"/>
  <c r="E170" i="10"/>
  <c r="B170" i="10"/>
  <c r="A170" i="10"/>
  <c r="M166" i="10"/>
  <c r="H166" i="10"/>
  <c r="C166" i="10"/>
  <c r="G164" i="10"/>
  <c r="F164" i="10"/>
  <c r="F182" i="10" s="1"/>
  <c r="E164" i="10"/>
  <c r="B164" i="10"/>
  <c r="A164" i="10"/>
  <c r="J158" i="10"/>
  <c r="E176" i="10" s="1"/>
  <c r="H158" i="10"/>
  <c r="I158" i="10" s="1"/>
  <c r="D158" i="10"/>
  <c r="E158" i="10" s="1"/>
  <c r="A158" i="10"/>
  <c r="K156" i="10"/>
  <c r="J156" i="10"/>
  <c r="F156" i="10"/>
  <c r="B156" i="10"/>
  <c r="A156" i="10"/>
  <c r="C155" i="10"/>
  <c r="H151" i="10"/>
  <c r="I151" i="10" s="1"/>
  <c r="D151" i="10"/>
  <c r="E151" i="10" s="1"/>
  <c r="K149" i="10"/>
  <c r="J149" i="10"/>
  <c r="F149" i="10"/>
  <c r="B149" i="10"/>
  <c r="A149" i="10"/>
  <c r="C148" i="10"/>
  <c r="H144" i="10"/>
  <c r="I144" i="10" s="1"/>
  <c r="D144" i="10"/>
  <c r="E144" i="10" s="1"/>
  <c r="K142" i="10"/>
  <c r="J142" i="10"/>
  <c r="F142" i="10"/>
  <c r="B142" i="10"/>
  <c r="A142" i="10"/>
  <c r="C141" i="10"/>
  <c r="H137" i="10"/>
  <c r="I137" i="10" s="1"/>
  <c r="D137" i="10"/>
  <c r="E137" i="10" s="1"/>
  <c r="K135" i="10"/>
  <c r="J135" i="10"/>
  <c r="B135" i="10"/>
  <c r="A135" i="10"/>
  <c r="C134" i="10"/>
  <c r="H131" i="10"/>
  <c r="I131" i="10" s="1"/>
  <c r="D131" i="10"/>
  <c r="E131" i="10" s="1"/>
  <c r="A131" i="10"/>
  <c r="A137" i="10" s="1"/>
  <c r="A144" i="10" s="1"/>
  <c r="K129" i="10"/>
  <c r="J129" i="10"/>
  <c r="F129" i="10"/>
  <c r="F135" i="10" s="1"/>
  <c r="B129" i="10"/>
  <c r="A129" i="10"/>
  <c r="C128" i="10"/>
  <c r="H124" i="10"/>
  <c r="I124" i="10" s="1"/>
  <c r="D124" i="10"/>
  <c r="E124" i="10" s="1"/>
  <c r="K122" i="10"/>
  <c r="J122" i="10"/>
  <c r="F122" i="10"/>
  <c r="B122" i="10"/>
  <c r="A122" i="10"/>
  <c r="C121" i="10"/>
  <c r="H117" i="10"/>
  <c r="I117" i="10" s="1"/>
  <c r="D117" i="10"/>
  <c r="E117" i="10" s="1"/>
  <c r="K115" i="10"/>
  <c r="J115" i="10"/>
  <c r="F115" i="10"/>
  <c r="B115" i="10"/>
  <c r="A115" i="10"/>
  <c r="C114" i="10"/>
  <c r="H110" i="10"/>
  <c r="I110" i="10" s="1"/>
  <c r="D110" i="10"/>
  <c r="E110" i="10" s="1"/>
  <c r="K108" i="10"/>
  <c r="J108" i="10"/>
  <c r="F108" i="10"/>
  <c r="B108" i="10"/>
  <c r="A108" i="10"/>
  <c r="C107" i="10"/>
  <c r="H103" i="10"/>
  <c r="I103" i="10" s="1"/>
  <c r="D103" i="10"/>
  <c r="E103" i="10" s="1"/>
  <c r="K101" i="10"/>
  <c r="J101" i="10"/>
  <c r="F101" i="10"/>
  <c r="B101" i="10"/>
  <c r="A101" i="10"/>
  <c r="C100" i="10"/>
  <c r="H96" i="10"/>
  <c r="I96" i="10" s="1"/>
  <c r="D96" i="10"/>
  <c r="E96" i="10" s="1"/>
  <c r="F94" i="10"/>
  <c r="B94" i="10"/>
  <c r="C93" i="10"/>
  <c r="H89" i="10"/>
  <c r="I89" i="10" s="1"/>
  <c r="D89" i="10"/>
  <c r="E89" i="10" s="1"/>
  <c r="K87" i="10"/>
  <c r="K94" i="10" s="1"/>
  <c r="J87" i="10"/>
  <c r="F87" i="10"/>
  <c r="B87" i="10"/>
  <c r="A87" i="10"/>
  <c r="C86" i="10"/>
  <c r="H82" i="10"/>
  <c r="I82" i="10" s="1"/>
  <c r="D82" i="10"/>
  <c r="E82" i="10" s="1"/>
  <c r="K80" i="10"/>
  <c r="F80" i="10"/>
  <c r="B80" i="10"/>
  <c r="A80" i="10"/>
  <c r="C79" i="10"/>
  <c r="H77" i="10"/>
  <c r="I77" i="10" s="1"/>
  <c r="D77" i="10"/>
  <c r="E77" i="10" s="1"/>
  <c r="K75" i="10"/>
  <c r="J75" i="10"/>
  <c r="F75" i="10"/>
  <c r="B75" i="10"/>
  <c r="A75" i="10"/>
  <c r="C74" i="10"/>
  <c r="H70" i="10"/>
  <c r="I70" i="10" s="1"/>
  <c r="D70" i="10"/>
  <c r="E70" i="10" s="1"/>
  <c r="A70" i="10"/>
  <c r="A82" i="10" s="1"/>
  <c r="A89" i="10" s="1"/>
  <c r="K68" i="10"/>
  <c r="J68" i="10"/>
  <c r="F68" i="10"/>
  <c r="B68" i="10"/>
  <c r="A68" i="10"/>
  <c r="C67" i="10"/>
  <c r="H63" i="10"/>
  <c r="I63" i="10" s="1"/>
  <c r="D63" i="10"/>
  <c r="E63" i="10" s="1"/>
  <c r="K61" i="10"/>
  <c r="J61" i="10"/>
  <c r="F61" i="10"/>
  <c r="B61" i="10"/>
  <c r="A61" i="10"/>
  <c r="C60" i="10"/>
  <c r="H56" i="10"/>
  <c r="I56" i="10" s="1"/>
  <c r="D56" i="10"/>
  <c r="E56" i="10" s="1"/>
  <c r="K54" i="10"/>
  <c r="J54" i="10"/>
  <c r="F54" i="10"/>
  <c r="B54" i="10"/>
  <c r="A54" i="10"/>
  <c r="C53" i="10"/>
  <c r="H51" i="10"/>
  <c r="I51" i="10" s="1"/>
  <c r="D51" i="10"/>
  <c r="E51" i="10" s="1"/>
  <c r="K49" i="10"/>
  <c r="J49" i="10"/>
  <c r="F49" i="10"/>
  <c r="B49" i="10"/>
  <c r="A49" i="10"/>
  <c r="C48" i="10"/>
  <c r="H44" i="10"/>
  <c r="I44" i="10" s="1"/>
  <c r="D44" i="10"/>
  <c r="E44" i="10" s="1"/>
  <c r="K42" i="10"/>
  <c r="J42" i="10"/>
  <c r="F42" i="10"/>
  <c r="B42" i="10"/>
  <c r="A42" i="10"/>
  <c r="C41" i="10"/>
  <c r="H37" i="10"/>
  <c r="I37" i="10" s="1"/>
  <c r="D37" i="10"/>
  <c r="E37" i="10" s="1"/>
  <c r="A37" i="10"/>
  <c r="A44" i="10" s="1"/>
  <c r="K35" i="10"/>
  <c r="J35" i="10"/>
  <c r="F35" i="10"/>
  <c r="B35" i="10"/>
  <c r="A35" i="10"/>
  <c r="C34" i="10"/>
  <c r="A31" i="10"/>
  <c r="A138" i="10" s="1"/>
  <c r="H30" i="10"/>
  <c r="I30" i="10" s="1"/>
  <c r="D30" i="10"/>
  <c r="E30" i="10" s="1"/>
  <c r="K28" i="10"/>
  <c r="J28" i="10"/>
  <c r="F28" i="10"/>
  <c r="B28" i="10"/>
  <c r="A28" i="10"/>
  <c r="C27" i="10"/>
  <c r="A26" i="10"/>
  <c r="H25" i="10"/>
  <c r="I25" i="10" s="1"/>
  <c r="D25" i="10"/>
  <c r="E25" i="10" s="1"/>
  <c r="K23" i="10"/>
  <c r="J23" i="10"/>
  <c r="F23" i="10"/>
  <c r="B23" i="10"/>
  <c r="A23" i="10"/>
  <c r="C22" i="10"/>
  <c r="H18" i="10"/>
  <c r="I18" i="10" s="1"/>
  <c r="D18" i="10"/>
  <c r="E18" i="10" s="1"/>
  <c r="K16" i="10"/>
  <c r="J16" i="10"/>
  <c r="F16" i="10"/>
  <c r="B16" i="10"/>
  <c r="A16" i="10"/>
  <c r="C15" i="10"/>
  <c r="H11" i="10"/>
  <c r="I11" i="10" s="1"/>
  <c r="D11" i="10"/>
  <c r="E11" i="10" s="1"/>
  <c r="A11" i="10"/>
  <c r="K9" i="10"/>
  <c r="J9" i="10"/>
  <c r="J94" i="10" s="1"/>
  <c r="F9" i="10"/>
  <c r="B9" i="10"/>
  <c r="A9" i="10"/>
  <c r="C8" i="10"/>
  <c r="H4" i="10"/>
  <c r="I4" i="10" s="1"/>
  <c r="D4" i="10"/>
  <c r="E4" i="10" s="1"/>
  <c r="A38" i="10" l="1"/>
  <c r="A125" i="10"/>
  <c r="L183" i="12"/>
  <c r="J185" i="12" s="1"/>
  <c r="L187" i="12" s="1"/>
  <c r="L186" i="12" s="1"/>
  <c r="A45" i="10"/>
  <c r="A52" i="10"/>
  <c r="A97" i="10"/>
  <c r="A104" i="10" s="1"/>
  <c r="B187" i="10"/>
  <c r="A57" i="10"/>
  <c r="A64" i="10"/>
  <c r="A118" i="10"/>
  <c r="K158" i="10"/>
  <c r="J184" i="11"/>
  <c r="B188" i="11"/>
  <c r="C182" i="11"/>
  <c r="D182" i="11"/>
  <c r="J183" i="11" s="1"/>
  <c r="J165" i="11"/>
  <c r="I182" i="11"/>
  <c r="L165" i="11"/>
  <c r="C176" i="10"/>
  <c r="K131" i="10"/>
  <c r="K124" i="10"/>
  <c r="D176" i="10"/>
  <c r="J177" i="10" s="1"/>
  <c r="H176" i="10"/>
  <c r="A182" i="10"/>
  <c r="K103" i="10"/>
  <c r="C186" i="10"/>
  <c r="K77" i="10"/>
  <c r="K70" i="10"/>
  <c r="H170" i="10"/>
  <c r="K63" i="10"/>
  <c r="C170" i="10"/>
  <c r="K30" i="10"/>
  <c r="K25" i="10"/>
  <c r="K18" i="10"/>
  <c r="K11" i="10"/>
  <c r="C164" i="10"/>
  <c r="H164" i="10"/>
  <c r="I164" i="10"/>
  <c r="L2" i="10"/>
  <c r="D170" i="10"/>
  <c r="J171" i="10" s="1"/>
  <c r="K89" i="10"/>
  <c r="A96" i="10"/>
  <c r="K96" i="10" s="1"/>
  <c r="E182" i="10"/>
  <c r="K183" i="10" s="1"/>
  <c r="K110" i="10"/>
  <c r="I176" i="10"/>
  <c r="K144" i="10"/>
  <c r="A151" i="10"/>
  <c r="K151" i="10" s="1"/>
  <c r="K4" i="10"/>
  <c r="P3" i="10" s="1"/>
  <c r="A51" i="10"/>
  <c r="K51" i="10" s="1"/>
  <c r="K44" i="10"/>
  <c r="K56" i="10"/>
  <c r="A111" i="10"/>
  <c r="K117" i="10"/>
  <c r="A152" i="10"/>
  <c r="B182" i="10"/>
  <c r="G182" i="10"/>
  <c r="H182" i="10" s="1"/>
  <c r="K37" i="10"/>
  <c r="A71" i="10"/>
  <c r="A78" i="10"/>
  <c r="K82" i="10"/>
  <c r="A132" i="10"/>
  <c r="K137" i="10"/>
  <c r="A159" i="10"/>
  <c r="D164" i="10"/>
  <c r="A83" i="10"/>
  <c r="A90" i="10" s="1"/>
  <c r="D18" i="9"/>
  <c r="D4" i="9"/>
  <c r="N187" i="9"/>
  <c r="K186" i="9"/>
  <c r="B186" i="9"/>
  <c r="L182" i="9"/>
  <c r="B189" i="9" s="1"/>
  <c r="J182" i="9"/>
  <c r="H178" i="9"/>
  <c r="C178" i="9"/>
  <c r="K176" i="9"/>
  <c r="G176" i="9"/>
  <c r="F176" i="9"/>
  <c r="B176" i="9"/>
  <c r="A176" i="9"/>
  <c r="H172" i="9"/>
  <c r="C172" i="9"/>
  <c r="L171" i="9"/>
  <c r="K170" i="9"/>
  <c r="G170" i="9"/>
  <c r="F170" i="9"/>
  <c r="E170" i="9"/>
  <c r="B170" i="9"/>
  <c r="A170" i="9"/>
  <c r="M166" i="9"/>
  <c r="H166" i="9"/>
  <c r="C166" i="9"/>
  <c r="G164" i="9"/>
  <c r="F164" i="9"/>
  <c r="E164" i="9"/>
  <c r="B164" i="9"/>
  <c r="A164" i="9"/>
  <c r="J158" i="9"/>
  <c r="E176" i="9" s="1"/>
  <c r="H158" i="9"/>
  <c r="I158" i="9" s="1"/>
  <c r="D158" i="9"/>
  <c r="E158" i="9" s="1"/>
  <c r="A158" i="9"/>
  <c r="K156" i="9"/>
  <c r="J156" i="9"/>
  <c r="F156" i="9"/>
  <c r="B156" i="9"/>
  <c r="A156" i="9"/>
  <c r="C155" i="9"/>
  <c r="H151" i="9"/>
  <c r="I151" i="9" s="1"/>
  <c r="D151" i="9"/>
  <c r="E151" i="9" s="1"/>
  <c r="K149" i="9"/>
  <c r="J149" i="9"/>
  <c r="F149" i="9"/>
  <c r="B149" i="9"/>
  <c r="A149" i="9"/>
  <c r="C148" i="9"/>
  <c r="H144" i="9"/>
  <c r="I144" i="9" s="1"/>
  <c r="D144" i="9"/>
  <c r="E144" i="9" s="1"/>
  <c r="K142" i="9"/>
  <c r="J142" i="9"/>
  <c r="F142" i="9"/>
  <c r="B142" i="9"/>
  <c r="A142" i="9"/>
  <c r="C141" i="9"/>
  <c r="H137" i="9"/>
  <c r="I137" i="9" s="1"/>
  <c r="D137" i="9"/>
  <c r="E137" i="9" s="1"/>
  <c r="K135" i="9"/>
  <c r="J135" i="9"/>
  <c r="B135" i="9"/>
  <c r="A135" i="9"/>
  <c r="C134" i="9"/>
  <c r="H131" i="9"/>
  <c r="I131" i="9" s="1"/>
  <c r="D131" i="9"/>
  <c r="E131" i="9" s="1"/>
  <c r="A131" i="9"/>
  <c r="A137" i="9" s="1"/>
  <c r="A144" i="9" s="1"/>
  <c r="K129" i="9"/>
  <c r="J129" i="9"/>
  <c r="F129" i="9"/>
  <c r="F135" i="9" s="1"/>
  <c r="B129" i="9"/>
  <c r="A129" i="9"/>
  <c r="C128" i="9"/>
  <c r="H124" i="9"/>
  <c r="I124" i="9" s="1"/>
  <c r="D124" i="9"/>
  <c r="E124" i="9" s="1"/>
  <c r="K122" i="9"/>
  <c r="J122" i="9"/>
  <c r="F122" i="9"/>
  <c r="B122" i="9"/>
  <c r="A122" i="9"/>
  <c r="C121" i="9"/>
  <c r="H117" i="9"/>
  <c r="I117" i="9" s="1"/>
  <c r="D117" i="9"/>
  <c r="E117" i="9" s="1"/>
  <c r="A117" i="9"/>
  <c r="K115" i="9"/>
  <c r="J115" i="9"/>
  <c r="F115" i="9"/>
  <c r="B115" i="9"/>
  <c r="A115" i="9"/>
  <c r="C114" i="9"/>
  <c r="H110" i="9"/>
  <c r="I110" i="9" s="1"/>
  <c r="D110" i="9"/>
  <c r="E110" i="9" s="1"/>
  <c r="K108" i="9"/>
  <c r="J108" i="9"/>
  <c r="F108" i="9"/>
  <c r="B108" i="9"/>
  <c r="A108" i="9"/>
  <c r="C107" i="9"/>
  <c r="H103" i="9"/>
  <c r="I103" i="9" s="1"/>
  <c r="D103" i="9"/>
  <c r="E103" i="9" s="1"/>
  <c r="K101" i="9"/>
  <c r="J101" i="9"/>
  <c r="F101" i="9"/>
  <c r="B101" i="9"/>
  <c r="A101" i="9"/>
  <c r="C100" i="9"/>
  <c r="H96" i="9"/>
  <c r="I96" i="9" s="1"/>
  <c r="D96" i="9"/>
  <c r="E96" i="9" s="1"/>
  <c r="F94" i="9"/>
  <c r="B94" i="9"/>
  <c r="C93" i="9"/>
  <c r="H89" i="9"/>
  <c r="I89" i="9" s="1"/>
  <c r="D89" i="9"/>
  <c r="E89" i="9" s="1"/>
  <c r="K87" i="9"/>
  <c r="K94" i="9" s="1"/>
  <c r="J87" i="9"/>
  <c r="F87" i="9"/>
  <c r="B87" i="9"/>
  <c r="A87" i="9"/>
  <c r="C86" i="9"/>
  <c r="H82" i="9"/>
  <c r="I82" i="9" s="1"/>
  <c r="D82" i="9"/>
  <c r="E82" i="9" s="1"/>
  <c r="K80" i="9"/>
  <c r="J80" i="9"/>
  <c r="F80" i="9"/>
  <c r="B80" i="9"/>
  <c r="A80" i="9"/>
  <c r="C79" i="9"/>
  <c r="H77" i="9"/>
  <c r="I77" i="9" s="1"/>
  <c r="D77" i="9"/>
  <c r="E77" i="9" s="1"/>
  <c r="K75" i="9"/>
  <c r="J75" i="9"/>
  <c r="F75" i="9"/>
  <c r="B75" i="9"/>
  <c r="A75" i="9"/>
  <c r="C74" i="9"/>
  <c r="H70" i="9"/>
  <c r="I70" i="9" s="1"/>
  <c r="D70" i="9"/>
  <c r="E70" i="9" s="1"/>
  <c r="A70" i="9"/>
  <c r="A82" i="9" s="1"/>
  <c r="K68" i="9"/>
  <c r="J68" i="9"/>
  <c r="F68" i="9"/>
  <c r="B68" i="9"/>
  <c r="A68" i="9"/>
  <c r="C67" i="9"/>
  <c r="H63" i="9"/>
  <c r="I63" i="9" s="1"/>
  <c r="D63" i="9"/>
  <c r="E63" i="9" s="1"/>
  <c r="K61" i="9"/>
  <c r="J61" i="9"/>
  <c r="F61" i="9"/>
  <c r="B61" i="9"/>
  <c r="A61" i="9"/>
  <c r="C60" i="9"/>
  <c r="H56" i="9"/>
  <c r="I56" i="9" s="1"/>
  <c r="D56" i="9"/>
  <c r="E56" i="9" s="1"/>
  <c r="K54" i="9"/>
  <c r="J54" i="9"/>
  <c r="F54" i="9"/>
  <c r="B54" i="9"/>
  <c r="A54" i="9"/>
  <c r="C53" i="9"/>
  <c r="H51" i="9"/>
  <c r="I51" i="9" s="1"/>
  <c r="D51" i="9"/>
  <c r="E51" i="9" s="1"/>
  <c r="K49" i="9"/>
  <c r="J49" i="9"/>
  <c r="F49" i="9"/>
  <c r="B49" i="9"/>
  <c r="A49" i="9"/>
  <c r="C48" i="9"/>
  <c r="H44" i="9"/>
  <c r="I44" i="9" s="1"/>
  <c r="D44" i="9"/>
  <c r="E44" i="9" s="1"/>
  <c r="K42" i="9"/>
  <c r="J42" i="9"/>
  <c r="F42" i="9"/>
  <c r="B42" i="9"/>
  <c r="A42" i="9"/>
  <c r="C41" i="9"/>
  <c r="H37" i="9"/>
  <c r="I37" i="9" s="1"/>
  <c r="D37" i="9"/>
  <c r="E37" i="9" s="1"/>
  <c r="K35" i="9"/>
  <c r="J35" i="9"/>
  <c r="F35" i="9"/>
  <c r="B35" i="9"/>
  <c r="A35" i="9"/>
  <c r="C34" i="9"/>
  <c r="A31" i="9"/>
  <c r="A138" i="9" s="1"/>
  <c r="H30" i="9"/>
  <c r="I30" i="9" s="1"/>
  <c r="D30" i="9"/>
  <c r="E30" i="9" s="1"/>
  <c r="A37" i="9"/>
  <c r="K28" i="9"/>
  <c r="J28" i="9"/>
  <c r="F28" i="9"/>
  <c r="B28" i="9"/>
  <c r="A28" i="9"/>
  <c r="C27" i="9"/>
  <c r="A26" i="9"/>
  <c r="H25" i="9"/>
  <c r="I25" i="9" s="1"/>
  <c r="D25" i="9"/>
  <c r="E25" i="9" s="1"/>
  <c r="K25" i="9" s="1"/>
  <c r="K23" i="9"/>
  <c r="J23" i="9"/>
  <c r="F23" i="9"/>
  <c r="B23" i="9"/>
  <c r="A23" i="9"/>
  <c r="C22" i="9"/>
  <c r="H18" i="9"/>
  <c r="I18" i="9" s="1"/>
  <c r="E18" i="9"/>
  <c r="K16" i="9"/>
  <c r="J16" i="9"/>
  <c r="F16" i="9"/>
  <c r="B16" i="9"/>
  <c r="A16" i="9"/>
  <c r="C15" i="9"/>
  <c r="H11" i="9"/>
  <c r="I11" i="9" s="1"/>
  <c r="D11" i="9"/>
  <c r="E11" i="9" s="1"/>
  <c r="A11" i="9"/>
  <c r="K9" i="9"/>
  <c r="J9" i="9"/>
  <c r="J94" i="9" s="1"/>
  <c r="F9" i="9"/>
  <c r="B9" i="9"/>
  <c r="A9" i="9"/>
  <c r="C8" i="9"/>
  <c r="H4" i="9"/>
  <c r="I4" i="9" s="1"/>
  <c r="E4" i="9"/>
  <c r="K158" i="9" l="1"/>
  <c r="B187" i="9"/>
  <c r="N181" i="9"/>
  <c r="O181" i="9" s="1"/>
  <c r="L183" i="11"/>
  <c r="J185" i="11" s="1"/>
  <c r="L187" i="11" s="1"/>
  <c r="L186" i="11" s="1"/>
  <c r="J184" i="10"/>
  <c r="L177" i="10"/>
  <c r="I177" i="10" s="1"/>
  <c r="D182" i="10"/>
  <c r="J183" i="10" s="1"/>
  <c r="J165" i="10"/>
  <c r="B188" i="10"/>
  <c r="C182" i="10"/>
  <c r="I182" i="10"/>
  <c r="L165" i="10"/>
  <c r="K144" i="9"/>
  <c r="K137" i="9"/>
  <c r="H176" i="9"/>
  <c r="K131" i="9"/>
  <c r="I176" i="9"/>
  <c r="L177" i="9" s="1"/>
  <c r="I177" i="9" s="1"/>
  <c r="K124" i="9"/>
  <c r="C176" i="9"/>
  <c r="K110" i="9"/>
  <c r="B182" i="9"/>
  <c r="E182" i="9"/>
  <c r="K183" i="9" s="1"/>
  <c r="A182" i="9"/>
  <c r="G182" i="9"/>
  <c r="H170" i="9"/>
  <c r="F182" i="9"/>
  <c r="K63" i="9"/>
  <c r="C170" i="9"/>
  <c r="A83" i="9"/>
  <c r="A90" i="9" s="1"/>
  <c r="A159" i="9"/>
  <c r="A45" i="9"/>
  <c r="A132" i="9"/>
  <c r="A38" i="9"/>
  <c r="K18" i="9"/>
  <c r="I164" i="9"/>
  <c r="L165" i="9" s="1"/>
  <c r="H164" i="9"/>
  <c r="K4" i="9"/>
  <c r="P3" i="9" s="1"/>
  <c r="C186" i="9"/>
  <c r="C164" i="9"/>
  <c r="D164" i="9"/>
  <c r="K11" i="9"/>
  <c r="L2" i="9" s="1"/>
  <c r="K56" i="9"/>
  <c r="D170" i="9"/>
  <c r="J171" i="9" s="1"/>
  <c r="A44" i="9"/>
  <c r="K37" i="9"/>
  <c r="K77" i="9"/>
  <c r="D176" i="9"/>
  <c r="J177" i="9" s="1"/>
  <c r="A71" i="9"/>
  <c r="A111" i="9"/>
  <c r="K117" i="9"/>
  <c r="A152" i="9"/>
  <c r="A78" i="9"/>
  <c r="A118" i="9"/>
  <c r="A125" i="9"/>
  <c r="A151" i="9"/>
  <c r="K151" i="9" s="1"/>
  <c r="K30" i="9"/>
  <c r="A52" i="9"/>
  <c r="A57" i="9"/>
  <c r="A64" i="9"/>
  <c r="K70" i="9"/>
  <c r="A97" i="9"/>
  <c r="A104" i="9" s="1"/>
  <c r="D77" i="8"/>
  <c r="D25" i="8"/>
  <c r="E25" i="8" s="1"/>
  <c r="L183" i="10" l="1"/>
  <c r="J185" i="10" s="1"/>
  <c r="L187" i="10" s="1"/>
  <c r="L186" i="10" s="1"/>
  <c r="B188" i="9"/>
  <c r="C182" i="9"/>
  <c r="H182" i="9"/>
  <c r="I182" i="9"/>
  <c r="L183" i="9" s="1"/>
  <c r="A89" i="9"/>
  <c r="K82" i="9"/>
  <c r="D182" i="9"/>
  <c r="J183" i="9" s="1"/>
  <c r="J165" i="9"/>
  <c r="A51" i="9"/>
  <c r="K51" i="9" s="1"/>
  <c r="K44" i="9"/>
  <c r="N187" i="8"/>
  <c r="K186" i="8"/>
  <c r="B186" i="8"/>
  <c r="L182" i="8"/>
  <c r="B189" i="8" s="1"/>
  <c r="J182" i="8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E170" i="8"/>
  <c r="B170" i="8"/>
  <c r="A170" i="8"/>
  <c r="M166" i="8"/>
  <c r="H166" i="8"/>
  <c r="C166" i="8"/>
  <c r="G164" i="8"/>
  <c r="F164" i="8"/>
  <c r="E164" i="8"/>
  <c r="B164" i="8"/>
  <c r="A164" i="8"/>
  <c r="J158" i="8"/>
  <c r="E176" i="8" s="1"/>
  <c r="H158" i="8"/>
  <c r="I158" i="8" s="1"/>
  <c r="D158" i="8"/>
  <c r="E158" i="8" s="1"/>
  <c r="A158" i="8"/>
  <c r="K156" i="8"/>
  <c r="J156" i="8"/>
  <c r="F156" i="8"/>
  <c r="B156" i="8"/>
  <c r="A156" i="8"/>
  <c r="C155" i="8"/>
  <c r="H151" i="8"/>
  <c r="I151" i="8" s="1"/>
  <c r="D151" i="8"/>
  <c r="E151" i="8" s="1"/>
  <c r="K149" i="8"/>
  <c r="J149" i="8"/>
  <c r="F149" i="8"/>
  <c r="B149" i="8"/>
  <c r="A149" i="8"/>
  <c r="C148" i="8"/>
  <c r="H144" i="8"/>
  <c r="I144" i="8" s="1"/>
  <c r="D144" i="8"/>
  <c r="E144" i="8" s="1"/>
  <c r="K142" i="8"/>
  <c r="J142" i="8"/>
  <c r="F142" i="8"/>
  <c r="B142" i="8"/>
  <c r="A142" i="8"/>
  <c r="C141" i="8"/>
  <c r="H137" i="8"/>
  <c r="I137" i="8" s="1"/>
  <c r="D137" i="8"/>
  <c r="E137" i="8" s="1"/>
  <c r="K135" i="8"/>
  <c r="J135" i="8"/>
  <c r="B135" i="8"/>
  <c r="A135" i="8"/>
  <c r="C134" i="8"/>
  <c r="H131" i="8"/>
  <c r="I131" i="8" s="1"/>
  <c r="D131" i="8"/>
  <c r="E131" i="8" s="1"/>
  <c r="A131" i="8"/>
  <c r="A137" i="8" s="1"/>
  <c r="A144" i="8" s="1"/>
  <c r="K129" i="8"/>
  <c r="J129" i="8"/>
  <c r="F129" i="8"/>
  <c r="F135" i="8" s="1"/>
  <c r="B129" i="8"/>
  <c r="A129" i="8"/>
  <c r="C128" i="8"/>
  <c r="H124" i="8"/>
  <c r="I124" i="8" s="1"/>
  <c r="D124" i="8"/>
  <c r="E124" i="8" s="1"/>
  <c r="K122" i="8"/>
  <c r="J122" i="8"/>
  <c r="F122" i="8"/>
  <c r="B122" i="8"/>
  <c r="A122" i="8"/>
  <c r="C121" i="8"/>
  <c r="H117" i="8"/>
  <c r="I117" i="8" s="1"/>
  <c r="D117" i="8"/>
  <c r="E117" i="8" s="1"/>
  <c r="A117" i="8"/>
  <c r="K115" i="8"/>
  <c r="J115" i="8"/>
  <c r="F115" i="8"/>
  <c r="B115" i="8"/>
  <c r="A115" i="8"/>
  <c r="C114" i="8"/>
  <c r="H110" i="8"/>
  <c r="I110" i="8" s="1"/>
  <c r="D110" i="8"/>
  <c r="E110" i="8" s="1"/>
  <c r="K108" i="8"/>
  <c r="J108" i="8"/>
  <c r="F108" i="8"/>
  <c r="B108" i="8"/>
  <c r="A108" i="8"/>
  <c r="C107" i="8"/>
  <c r="H103" i="8"/>
  <c r="I103" i="8" s="1"/>
  <c r="D103" i="8"/>
  <c r="E103" i="8" s="1"/>
  <c r="K101" i="8"/>
  <c r="J101" i="8"/>
  <c r="F101" i="8"/>
  <c r="B101" i="8"/>
  <c r="A101" i="8"/>
  <c r="C100" i="8"/>
  <c r="H96" i="8"/>
  <c r="I96" i="8" s="1"/>
  <c r="D96" i="8"/>
  <c r="E96" i="8" s="1"/>
  <c r="F94" i="8"/>
  <c r="B94" i="8"/>
  <c r="C93" i="8"/>
  <c r="H89" i="8"/>
  <c r="I89" i="8" s="1"/>
  <c r="D89" i="8"/>
  <c r="E89" i="8" s="1"/>
  <c r="K87" i="8"/>
  <c r="K94" i="8" s="1"/>
  <c r="J87" i="8"/>
  <c r="F87" i="8"/>
  <c r="B87" i="8"/>
  <c r="A87" i="8"/>
  <c r="C86" i="8"/>
  <c r="H82" i="8"/>
  <c r="I82" i="8" s="1"/>
  <c r="D82" i="8"/>
  <c r="E82" i="8" s="1"/>
  <c r="K80" i="8"/>
  <c r="J80" i="8"/>
  <c r="F80" i="8"/>
  <c r="B80" i="8"/>
  <c r="A80" i="8"/>
  <c r="C79" i="8"/>
  <c r="H77" i="8"/>
  <c r="I77" i="8" s="1"/>
  <c r="E77" i="8"/>
  <c r="K75" i="8"/>
  <c r="J75" i="8"/>
  <c r="F75" i="8"/>
  <c r="B75" i="8"/>
  <c r="A75" i="8"/>
  <c r="C74" i="8"/>
  <c r="H70" i="8"/>
  <c r="I70" i="8" s="1"/>
  <c r="D70" i="8"/>
  <c r="E70" i="8" s="1"/>
  <c r="A70" i="8"/>
  <c r="A77" i="8" s="1"/>
  <c r="K68" i="8"/>
  <c r="J68" i="8"/>
  <c r="F68" i="8"/>
  <c r="B68" i="8"/>
  <c r="A68" i="8"/>
  <c r="C67" i="8"/>
  <c r="H63" i="8"/>
  <c r="I63" i="8" s="1"/>
  <c r="D63" i="8"/>
  <c r="E63" i="8" s="1"/>
  <c r="K61" i="8"/>
  <c r="J61" i="8"/>
  <c r="F61" i="8"/>
  <c r="B61" i="8"/>
  <c r="A61" i="8"/>
  <c r="C60" i="8"/>
  <c r="H56" i="8"/>
  <c r="I56" i="8" s="1"/>
  <c r="D56" i="8"/>
  <c r="E56" i="8" s="1"/>
  <c r="K54" i="8"/>
  <c r="J54" i="8"/>
  <c r="F54" i="8"/>
  <c r="B54" i="8"/>
  <c r="A54" i="8"/>
  <c r="C53" i="8"/>
  <c r="H51" i="8"/>
  <c r="I51" i="8" s="1"/>
  <c r="D51" i="8"/>
  <c r="E51" i="8" s="1"/>
  <c r="K49" i="8"/>
  <c r="J49" i="8"/>
  <c r="F49" i="8"/>
  <c r="B49" i="8"/>
  <c r="A49" i="8"/>
  <c r="C48" i="8"/>
  <c r="H44" i="8"/>
  <c r="I44" i="8" s="1"/>
  <c r="D44" i="8"/>
  <c r="E44" i="8" s="1"/>
  <c r="K42" i="8"/>
  <c r="J42" i="8"/>
  <c r="F42" i="8"/>
  <c r="B42" i="8"/>
  <c r="A42" i="8"/>
  <c r="C41" i="8"/>
  <c r="H37" i="8"/>
  <c r="I37" i="8" s="1"/>
  <c r="D37" i="8"/>
  <c r="E37" i="8" s="1"/>
  <c r="K35" i="8"/>
  <c r="J35" i="8"/>
  <c r="F35" i="8"/>
  <c r="B35" i="8"/>
  <c r="A35" i="8"/>
  <c r="C34" i="8"/>
  <c r="A31" i="8"/>
  <c r="A138" i="8" s="1"/>
  <c r="H30" i="8"/>
  <c r="I30" i="8" s="1"/>
  <c r="D30" i="8"/>
  <c r="E30" i="8" s="1"/>
  <c r="K28" i="8"/>
  <c r="J28" i="8"/>
  <c r="F28" i="8"/>
  <c r="B28" i="8"/>
  <c r="A28" i="8"/>
  <c r="C27" i="8"/>
  <c r="A26" i="8"/>
  <c r="H25" i="8"/>
  <c r="I25" i="8" s="1"/>
  <c r="A25" i="8"/>
  <c r="A30" i="8" s="1"/>
  <c r="K23" i="8"/>
  <c r="J23" i="8"/>
  <c r="F23" i="8"/>
  <c r="B23" i="8"/>
  <c r="A23" i="8"/>
  <c r="C22" i="8"/>
  <c r="H18" i="8"/>
  <c r="I18" i="8" s="1"/>
  <c r="D18" i="8"/>
  <c r="E18" i="8" s="1"/>
  <c r="K16" i="8"/>
  <c r="J16" i="8"/>
  <c r="F16" i="8"/>
  <c r="B16" i="8"/>
  <c r="A16" i="8"/>
  <c r="C15" i="8"/>
  <c r="A12" i="8"/>
  <c r="H11" i="8"/>
  <c r="I11" i="8" s="1"/>
  <c r="D11" i="8"/>
  <c r="E11" i="8" s="1"/>
  <c r="A11" i="8"/>
  <c r="K9" i="8"/>
  <c r="J9" i="8"/>
  <c r="J94" i="8" s="1"/>
  <c r="F9" i="8"/>
  <c r="B9" i="8"/>
  <c r="A9" i="8"/>
  <c r="C8" i="8"/>
  <c r="H4" i="8"/>
  <c r="I4" i="8" s="1"/>
  <c r="E4" i="8"/>
  <c r="K158" i="8" l="1"/>
  <c r="B187" i="8"/>
  <c r="A118" i="8"/>
  <c r="A125" i="8"/>
  <c r="K4" i="8"/>
  <c r="N181" i="8"/>
  <c r="O181" i="8" s="1"/>
  <c r="A96" i="9"/>
  <c r="K96" i="9" s="1"/>
  <c r="K89" i="9"/>
  <c r="K103" i="9"/>
  <c r="K131" i="8"/>
  <c r="F182" i="8"/>
  <c r="H176" i="8"/>
  <c r="C176" i="8"/>
  <c r="D176" i="8"/>
  <c r="J177" i="8" s="1"/>
  <c r="A182" i="8"/>
  <c r="C170" i="8"/>
  <c r="G182" i="8"/>
  <c r="H170" i="8"/>
  <c r="K63" i="8"/>
  <c r="B182" i="8"/>
  <c r="A38" i="8"/>
  <c r="A78" i="8"/>
  <c r="K18" i="8"/>
  <c r="D164" i="8"/>
  <c r="J165" i="8" s="1"/>
  <c r="C164" i="8"/>
  <c r="K144" i="8"/>
  <c r="A151" i="8"/>
  <c r="K151" i="8" s="1"/>
  <c r="E182" i="8"/>
  <c r="K183" i="8" s="1"/>
  <c r="K11" i="8"/>
  <c r="P3" i="8" s="1"/>
  <c r="A37" i="8"/>
  <c r="K30" i="8"/>
  <c r="I176" i="8"/>
  <c r="A82" i="8"/>
  <c r="K77" i="8"/>
  <c r="I164" i="8"/>
  <c r="K56" i="8"/>
  <c r="D170" i="8"/>
  <c r="J171" i="8" s="1"/>
  <c r="K110" i="8"/>
  <c r="K124" i="8"/>
  <c r="A71" i="8"/>
  <c r="A111" i="8"/>
  <c r="K117" i="8"/>
  <c r="A152" i="8"/>
  <c r="C186" i="8"/>
  <c r="K25" i="8"/>
  <c r="A45" i="8"/>
  <c r="A83" i="8"/>
  <c r="A90" i="8" s="1"/>
  <c r="A132" i="8"/>
  <c r="K137" i="8"/>
  <c r="A159" i="8"/>
  <c r="H164" i="8"/>
  <c r="A52" i="8"/>
  <c r="A57" i="8"/>
  <c r="A64" i="8"/>
  <c r="K70" i="8"/>
  <c r="A97" i="8"/>
  <c r="A104" i="8" s="1"/>
  <c r="D110" i="7"/>
  <c r="E110" i="7" s="1"/>
  <c r="B16" i="7"/>
  <c r="N187" i="7"/>
  <c r="K186" i="7"/>
  <c r="B186" i="7"/>
  <c r="L182" i="7"/>
  <c r="B189" i="7" s="1"/>
  <c r="J182" i="7"/>
  <c r="B187" i="7" s="1"/>
  <c r="H178" i="7"/>
  <c r="C178" i="7"/>
  <c r="K176" i="7"/>
  <c r="G176" i="7"/>
  <c r="F176" i="7"/>
  <c r="B176" i="7"/>
  <c r="A176" i="7"/>
  <c r="H172" i="7"/>
  <c r="C172" i="7"/>
  <c r="L171" i="7"/>
  <c r="K170" i="7"/>
  <c r="G170" i="7"/>
  <c r="F170" i="7"/>
  <c r="E170" i="7"/>
  <c r="B170" i="7"/>
  <c r="A170" i="7"/>
  <c r="M166" i="7"/>
  <c r="H166" i="7"/>
  <c r="C166" i="7"/>
  <c r="G164" i="7"/>
  <c r="F164" i="7"/>
  <c r="E164" i="7"/>
  <c r="B164" i="7"/>
  <c r="A164" i="7"/>
  <c r="J158" i="7"/>
  <c r="E176" i="7" s="1"/>
  <c r="H158" i="7"/>
  <c r="I158" i="7" s="1"/>
  <c r="D158" i="7"/>
  <c r="E158" i="7" s="1"/>
  <c r="A158" i="7"/>
  <c r="K156" i="7"/>
  <c r="J156" i="7"/>
  <c r="F156" i="7"/>
  <c r="B156" i="7"/>
  <c r="A156" i="7"/>
  <c r="C155" i="7"/>
  <c r="H151" i="7"/>
  <c r="I151" i="7" s="1"/>
  <c r="D151" i="7"/>
  <c r="E151" i="7" s="1"/>
  <c r="K149" i="7"/>
  <c r="J149" i="7"/>
  <c r="F149" i="7"/>
  <c r="B149" i="7"/>
  <c r="A149" i="7"/>
  <c r="C148" i="7"/>
  <c r="H144" i="7"/>
  <c r="I144" i="7" s="1"/>
  <c r="D144" i="7"/>
  <c r="E144" i="7" s="1"/>
  <c r="K142" i="7"/>
  <c r="J142" i="7"/>
  <c r="F142" i="7"/>
  <c r="B142" i="7"/>
  <c r="A142" i="7"/>
  <c r="C141" i="7"/>
  <c r="H137" i="7"/>
  <c r="I137" i="7" s="1"/>
  <c r="D137" i="7"/>
  <c r="E137" i="7" s="1"/>
  <c r="K135" i="7"/>
  <c r="J135" i="7"/>
  <c r="B135" i="7"/>
  <c r="A135" i="7"/>
  <c r="C134" i="7"/>
  <c r="H131" i="7"/>
  <c r="I131" i="7" s="1"/>
  <c r="D131" i="7"/>
  <c r="E131" i="7" s="1"/>
  <c r="A131" i="7"/>
  <c r="A137" i="7" s="1"/>
  <c r="A144" i="7" s="1"/>
  <c r="K129" i="7"/>
  <c r="J129" i="7"/>
  <c r="F129" i="7"/>
  <c r="F135" i="7" s="1"/>
  <c r="B129" i="7"/>
  <c r="A129" i="7"/>
  <c r="C128" i="7"/>
  <c r="H124" i="7"/>
  <c r="I124" i="7" s="1"/>
  <c r="D124" i="7"/>
  <c r="E124" i="7" s="1"/>
  <c r="K122" i="7"/>
  <c r="J122" i="7"/>
  <c r="F122" i="7"/>
  <c r="B122" i="7"/>
  <c r="A122" i="7"/>
  <c r="C121" i="7"/>
  <c r="H117" i="7"/>
  <c r="I117" i="7" s="1"/>
  <c r="D117" i="7"/>
  <c r="E117" i="7" s="1"/>
  <c r="A117" i="7"/>
  <c r="K115" i="7"/>
  <c r="J115" i="7"/>
  <c r="F115" i="7"/>
  <c r="B115" i="7"/>
  <c r="A115" i="7"/>
  <c r="C114" i="7"/>
  <c r="H110" i="7"/>
  <c r="I110" i="7" s="1"/>
  <c r="K108" i="7"/>
  <c r="J108" i="7"/>
  <c r="F108" i="7"/>
  <c r="B108" i="7"/>
  <c r="A108" i="7"/>
  <c r="C107" i="7"/>
  <c r="H103" i="7"/>
  <c r="I103" i="7" s="1"/>
  <c r="D103" i="7"/>
  <c r="E103" i="7" s="1"/>
  <c r="K101" i="7"/>
  <c r="J101" i="7"/>
  <c r="F101" i="7"/>
  <c r="B101" i="7"/>
  <c r="A101" i="7"/>
  <c r="C100" i="7"/>
  <c r="H96" i="7"/>
  <c r="I96" i="7" s="1"/>
  <c r="D96" i="7"/>
  <c r="E96" i="7" s="1"/>
  <c r="F94" i="7"/>
  <c r="B94" i="7"/>
  <c r="C93" i="7"/>
  <c r="H89" i="7"/>
  <c r="I89" i="7" s="1"/>
  <c r="D89" i="7"/>
  <c r="E89" i="7" s="1"/>
  <c r="K87" i="7"/>
  <c r="K94" i="7" s="1"/>
  <c r="J87" i="7"/>
  <c r="F87" i="7"/>
  <c r="B87" i="7"/>
  <c r="A87" i="7"/>
  <c r="C86" i="7"/>
  <c r="H82" i="7"/>
  <c r="I82" i="7" s="1"/>
  <c r="D82" i="7"/>
  <c r="E82" i="7" s="1"/>
  <c r="K80" i="7"/>
  <c r="J80" i="7"/>
  <c r="F80" i="7"/>
  <c r="B80" i="7"/>
  <c r="A80" i="7"/>
  <c r="C79" i="7"/>
  <c r="H77" i="7"/>
  <c r="I77" i="7" s="1"/>
  <c r="D77" i="7"/>
  <c r="E77" i="7" s="1"/>
  <c r="K75" i="7"/>
  <c r="J75" i="7"/>
  <c r="F75" i="7"/>
  <c r="B75" i="7"/>
  <c r="A75" i="7"/>
  <c r="C74" i="7"/>
  <c r="H70" i="7"/>
  <c r="I70" i="7" s="1"/>
  <c r="D70" i="7"/>
  <c r="E70" i="7" s="1"/>
  <c r="A70" i="7"/>
  <c r="A77" i="7" s="1"/>
  <c r="A82" i="7" s="1"/>
  <c r="K68" i="7"/>
  <c r="J68" i="7"/>
  <c r="F68" i="7"/>
  <c r="B68" i="7"/>
  <c r="A68" i="7"/>
  <c r="C67" i="7"/>
  <c r="H63" i="7"/>
  <c r="I63" i="7" s="1"/>
  <c r="D63" i="7"/>
  <c r="E63" i="7" s="1"/>
  <c r="K61" i="7"/>
  <c r="J61" i="7"/>
  <c r="F61" i="7"/>
  <c r="B61" i="7"/>
  <c r="A61" i="7"/>
  <c r="C60" i="7"/>
  <c r="H56" i="7"/>
  <c r="I56" i="7" s="1"/>
  <c r="D56" i="7"/>
  <c r="E56" i="7" s="1"/>
  <c r="K54" i="7"/>
  <c r="J54" i="7"/>
  <c r="F54" i="7"/>
  <c r="B54" i="7"/>
  <c r="A54" i="7"/>
  <c r="C53" i="7"/>
  <c r="H51" i="7"/>
  <c r="I51" i="7" s="1"/>
  <c r="D51" i="7"/>
  <c r="E51" i="7" s="1"/>
  <c r="K49" i="7"/>
  <c r="J49" i="7"/>
  <c r="F49" i="7"/>
  <c r="B49" i="7"/>
  <c r="A49" i="7"/>
  <c r="C48" i="7"/>
  <c r="H44" i="7"/>
  <c r="I44" i="7" s="1"/>
  <c r="D44" i="7"/>
  <c r="E44" i="7" s="1"/>
  <c r="K42" i="7"/>
  <c r="J42" i="7"/>
  <c r="F42" i="7"/>
  <c r="B42" i="7"/>
  <c r="A42" i="7"/>
  <c r="C41" i="7"/>
  <c r="H37" i="7"/>
  <c r="I37" i="7" s="1"/>
  <c r="D37" i="7"/>
  <c r="E37" i="7" s="1"/>
  <c r="K35" i="7"/>
  <c r="J35" i="7"/>
  <c r="F35" i="7"/>
  <c r="B35" i="7"/>
  <c r="A35" i="7"/>
  <c r="C34" i="7"/>
  <c r="A31" i="7"/>
  <c r="A138" i="7" s="1"/>
  <c r="H30" i="7"/>
  <c r="I30" i="7" s="1"/>
  <c r="D30" i="7"/>
  <c r="E30" i="7" s="1"/>
  <c r="K28" i="7"/>
  <c r="J28" i="7"/>
  <c r="F28" i="7"/>
  <c r="B28" i="7"/>
  <c r="A28" i="7"/>
  <c r="C27" i="7"/>
  <c r="A26" i="7"/>
  <c r="H25" i="7"/>
  <c r="I25" i="7" s="1"/>
  <c r="D25" i="7"/>
  <c r="E25" i="7" s="1"/>
  <c r="A25" i="7"/>
  <c r="A30" i="7" s="1"/>
  <c r="K23" i="7"/>
  <c r="J23" i="7"/>
  <c r="F23" i="7"/>
  <c r="B23" i="7"/>
  <c r="A23" i="7"/>
  <c r="C22" i="7"/>
  <c r="H18" i="7"/>
  <c r="I18" i="7" s="1"/>
  <c r="D18" i="7"/>
  <c r="E18" i="7" s="1"/>
  <c r="K16" i="7"/>
  <c r="J16" i="7"/>
  <c r="F16" i="7"/>
  <c r="A16" i="7"/>
  <c r="C15" i="7"/>
  <c r="A12" i="7"/>
  <c r="H11" i="7"/>
  <c r="I11" i="7" s="1"/>
  <c r="D11" i="7"/>
  <c r="E11" i="7" s="1"/>
  <c r="A11" i="7"/>
  <c r="K9" i="7"/>
  <c r="J9" i="7"/>
  <c r="J94" i="7" s="1"/>
  <c r="F9" i="7"/>
  <c r="B9" i="7"/>
  <c r="A9" i="7"/>
  <c r="C8" i="7"/>
  <c r="H4" i="7"/>
  <c r="I4" i="7" s="1"/>
  <c r="D4" i="7"/>
  <c r="E4" i="7" s="1"/>
  <c r="N181" i="7" l="1"/>
  <c r="O181" i="7" s="1"/>
  <c r="L2" i="8"/>
  <c r="K158" i="7"/>
  <c r="J184" i="9"/>
  <c r="J185" i="9" s="1"/>
  <c r="L187" i="9" s="1"/>
  <c r="L186" i="9" s="1"/>
  <c r="H182" i="8"/>
  <c r="C182" i="8"/>
  <c r="B188" i="8"/>
  <c r="I182" i="8"/>
  <c r="L165" i="8"/>
  <c r="A44" i="8"/>
  <c r="K37" i="8"/>
  <c r="A89" i="8"/>
  <c r="K82" i="8"/>
  <c r="L177" i="8"/>
  <c r="I177" i="8" s="1"/>
  <c r="D182" i="8"/>
  <c r="J183" i="8" s="1"/>
  <c r="H176" i="7"/>
  <c r="K124" i="7"/>
  <c r="B182" i="7"/>
  <c r="C176" i="7"/>
  <c r="K117" i="7"/>
  <c r="K110" i="7"/>
  <c r="F182" i="7"/>
  <c r="A182" i="7"/>
  <c r="C170" i="7"/>
  <c r="K70" i="7"/>
  <c r="K63" i="7"/>
  <c r="H170" i="7"/>
  <c r="K56" i="7"/>
  <c r="H164" i="7"/>
  <c r="A38" i="7"/>
  <c r="K18" i="7"/>
  <c r="I164" i="7"/>
  <c r="L165" i="7" s="1"/>
  <c r="D164" i="7"/>
  <c r="K11" i="7"/>
  <c r="K4" i="7" s="1"/>
  <c r="P3" i="7" s="1"/>
  <c r="C186" i="7"/>
  <c r="C164" i="7"/>
  <c r="A89" i="7"/>
  <c r="K82" i="7"/>
  <c r="I176" i="7"/>
  <c r="D176" i="7"/>
  <c r="J177" i="7" s="1"/>
  <c r="K131" i="7"/>
  <c r="A37" i="7"/>
  <c r="K30" i="7"/>
  <c r="K144" i="7"/>
  <c r="A151" i="7"/>
  <c r="K151" i="7" s="1"/>
  <c r="E182" i="7"/>
  <c r="K183" i="7" s="1"/>
  <c r="A71" i="7"/>
  <c r="K77" i="7"/>
  <c r="A111" i="7"/>
  <c r="A152" i="7"/>
  <c r="D170" i="7"/>
  <c r="J171" i="7" s="1"/>
  <c r="A78" i="7"/>
  <c r="A118" i="7"/>
  <c r="A125" i="7"/>
  <c r="G182" i="7"/>
  <c r="K25" i="7"/>
  <c r="A45" i="7"/>
  <c r="A83" i="7"/>
  <c r="A90" i="7" s="1"/>
  <c r="A132" i="7"/>
  <c r="K137" i="7"/>
  <c r="A159" i="7"/>
  <c r="A52" i="7"/>
  <c r="A57" i="7"/>
  <c r="A64" i="7"/>
  <c r="A97" i="7"/>
  <c r="A104" i="7" s="1"/>
  <c r="D110" i="5"/>
  <c r="A51" i="8" l="1"/>
  <c r="K51" i="8" s="1"/>
  <c r="K44" i="8"/>
  <c r="A103" i="8"/>
  <c r="K103" i="8" s="1"/>
  <c r="K89" i="8"/>
  <c r="A96" i="8"/>
  <c r="K96" i="8" s="1"/>
  <c r="L183" i="8"/>
  <c r="H182" i="7"/>
  <c r="B188" i="7"/>
  <c r="C182" i="7"/>
  <c r="D182" i="7"/>
  <c r="J183" i="7" s="1"/>
  <c r="J165" i="7"/>
  <c r="A44" i="7"/>
  <c r="K37" i="7"/>
  <c r="A103" i="7"/>
  <c r="K103" i="7" s="1"/>
  <c r="K89" i="7"/>
  <c r="A96" i="7"/>
  <c r="K96" i="7" s="1"/>
  <c r="L177" i="7"/>
  <c r="I177" i="7" s="1"/>
  <c r="I182" i="7"/>
  <c r="N187" i="6"/>
  <c r="K186" i="6"/>
  <c r="B186" i="6"/>
  <c r="L182" i="6"/>
  <c r="B189" i="6" s="1"/>
  <c r="J182" i="6"/>
  <c r="H178" i="6"/>
  <c r="C178" i="6"/>
  <c r="K176" i="6"/>
  <c r="G176" i="6"/>
  <c r="F176" i="6"/>
  <c r="B176" i="6"/>
  <c r="A176" i="6"/>
  <c r="H172" i="6"/>
  <c r="C172" i="6"/>
  <c r="L171" i="6"/>
  <c r="K170" i="6"/>
  <c r="G170" i="6"/>
  <c r="F170" i="6"/>
  <c r="E170" i="6"/>
  <c r="B170" i="6"/>
  <c r="A170" i="6"/>
  <c r="M166" i="6"/>
  <c r="H166" i="6"/>
  <c r="C166" i="6"/>
  <c r="G164" i="6"/>
  <c r="F164" i="6"/>
  <c r="F182" i="6" s="1"/>
  <c r="E164" i="6"/>
  <c r="B164" i="6"/>
  <c r="A164" i="6"/>
  <c r="A182" i="6" s="1"/>
  <c r="J158" i="6"/>
  <c r="E176" i="6" s="1"/>
  <c r="H158" i="6"/>
  <c r="I158" i="6" s="1"/>
  <c r="D158" i="6"/>
  <c r="E158" i="6" s="1"/>
  <c r="A158" i="6"/>
  <c r="K156" i="6"/>
  <c r="J156" i="6"/>
  <c r="F156" i="6"/>
  <c r="B156" i="6"/>
  <c r="A156" i="6"/>
  <c r="C155" i="6"/>
  <c r="H151" i="6"/>
  <c r="I151" i="6" s="1"/>
  <c r="D151" i="6"/>
  <c r="E151" i="6" s="1"/>
  <c r="K149" i="6"/>
  <c r="J149" i="6"/>
  <c r="F149" i="6"/>
  <c r="B149" i="6"/>
  <c r="A149" i="6"/>
  <c r="C148" i="6"/>
  <c r="H144" i="6"/>
  <c r="I144" i="6" s="1"/>
  <c r="D144" i="6"/>
  <c r="E144" i="6" s="1"/>
  <c r="K142" i="6"/>
  <c r="J142" i="6"/>
  <c r="F142" i="6"/>
  <c r="B142" i="6"/>
  <c r="A142" i="6"/>
  <c r="C141" i="6"/>
  <c r="H137" i="6"/>
  <c r="I137" i="6" s="1"/>
  <c r="D137" i="6"/>
  <c r="E137" i="6" s="1"/>
  <c r="K135" i="6"/>
  <c r="J135" i="6"/>
  <c r="B135" i="6"/>
  <c r="A135" i="6"/>
  <c r="C134" i="6"/>
  <c r="H131" i="6"/>
  <c r="I131" i="6" s="1"/>
  <c r="D131" i="6"/>
  <c r="E131" i="6" s="1"/>
  <c r="A131" i="6"/>
  <c r="A137" i="6" s="1"/>
  <c r="A144" i="6" s="1"/>
  <c r="K129" i="6"/>
  <c r="J129" i="6"/>
  <c r="F129" i="6"/>
  <c r="F135" i="6" s="1"/>
  <c r="B129" i="6"/>
  <c r="A129" i="6"/>
  <c r="C128" i="6"/>
  <c r="H124" i="6"/>
  <c r="I124" i="6" s="1"/>
  <c r="D124" i="6"/>
  <c r="E124" i="6" s="1"/>
  <c r="K122" i="6"/>
  <c r="J122" i="6"/>
  <c r="F122" i="6"/>
  <c r="B122" i="6"/>
  <c r="A122" i="6"/>
  <c r="C121" i="6"/>
  <c r="H117" i="6"/>
  <c r="I117" i="6" s="1"/>
  <c r="D117" i="6"/>
  <c r="E117" i="6" s="1"/>
  <c r="A117" i="6"/>
  <c r="K115" i="6"/>
  <c r="J115" i="6"/>
  <c r="F115" i="6"/>
  <c r="B115" i="6"/>
  <c r="A115" i="6"/>
  <c r="C114" i="6"/>
  <c r="H110" i="6"/>
  <c r="I110" i="6" s="1"/>
  <c r="E110" i="6"/>
  <c r="D110" i="6"/>
  <c r="K108" i="6"/>
  <c r="J108" i="6"/>
  <c r="F108" i="6"/>
  <c r="B108" i="6"/>
  <c r="A108" i="6"/>
  <c r="C107" i="6"/>
  <c r="I103" i="6"/>
  <c r="H103" i="6"/>
  <c r="D103" i="6"/>
  <c r="E103" i="6" s="1"/>
  <c r="K101" i="6"/>
  <c r="J101" i="6"/>
  <c r="F101" i="6"/>
  <c r="B101" i="6"/>
  <c r="A101" i="6"/>
  <c r="C100" i="6"/>
  <c r="H96" i="6"/>
  <c r="I96" i="6" s="1"/>
  <c r="D96" i="6"/>
  <c r="E96" i="6" s="1"/>
  <c r="F94" i="6"/>
  <c r="B94" i="6"/>
  <c r="C93" i="6"/>
  <c r="H89" i="6"/>
  <c r="I89" i="6" s="1"/>
  <c r="D89" i="6"/>
  <c r="E89" i="6" s="1"/>
  <c r="K87" i="6"/>
  <c r="K94" i="6" s="1"/>
  <c r="J87" i="6"/>
  <c r="F87" i="6"/>
  <c r="B87" i="6"/>
  <c r="A87" i="6"/>
  <c r="C86" i="6"/>
  <c r="H82" i="6"/>
  <c r="I82" i="6" s="1"/>
  <c r="E82" i="6"/>
  <c r="D82" i="6"/>
  <c r="K80" i="6"/>
  <c r="J80" i="6"/>
  <c r="F80" i="6"/>
  <c r="B80" i="6"/>
  <c r="A80" i="6"/>
  <c r="C79" i="6"/>
  <c r="H77" i="6"/>
  <c r="I77" i="6" s="1"/>
  <c r="D77" i="6"/>
  <c r="E77" i="6" s="1"/>
  <c r="K75" i="6"/>
  <c r="J75" i="6"/>
  <c r="F75" i="6"/>
  <c r="B75" i="6"/>
  <c r="A75" i="6"/>
  <c r="C74" i="6"/>
  <c r="H70" i="6"/>
  <c r="I70" i="6" s="1"/>
  <c r="D70" i="6"/>
  <c r="E70" i="6" s="1"/>
  <c r="A70" i="6"/>
  <c r="A77" i="6" s="1"/>
  <c r="K68" i="6"/>
  <c r="J68" i="6"/>
  <c r="F68" i="6"/>
  <c r="B68" i="6"/>
  <c r="A68" i="6"/>
  <c r="C67" i="6"/>
  <c r="I63" i="6"/>
  <c r="H63" i="6"/>
  <c r="D63" i="6"/>
  <c r="E63" i="6" s="1"/>
  <c r="K61" i="6"/>
  <c r="J61" i="6"/>
  <c r="F61" i="6"/>
  <c r="B61" i="6"/>
  <c r="A61" i="6"/>
  <c r="C60" i="6"/>
  <c r="H56" i="6"/>
  <c r="I56" i="6" s="1"/>
  <c r="D56" i="6"/>
  <c r="E56" i="6" s="1"/>
  <c r="K54" i="6"/>
  <c r="J54" i="6"/>
  <c r="F54" i="6"/>
  <c r="B54" i="6"/>
  <c r="A54" i="6"/>
  <c r="C53" i="6"/>
  <c r="H51" i="6"/>
  <c r="I51" i="6" s="1"/>
  <c r="D51" i="6"/>
  <c r="E51" i="6" s="1"/>
  <c r="K49" i="6"/>
  <c r="J49" i="6"/>
  <c r="F49" i="6"/>
  <c r="B49" i="6"/>
  <c r="A49" i="6"/>
  <c r="C48" i="6"/>
  <c r="H44" i="6"/>
  <c r="I44" i="6" s="1"/>
  <c r="D44" i="6"/>
  <c r="E44" i="6" s="1"/>
  <c r="K42" i="6"/>
  <c r="J42" i="6"/>
  <c r="F42" i="6"/>
  <c r="B42" i="6"/>
  <c r="A42" i="6"/>
  <c r="C41" i="6"/>
  <c r="H37" i="6"/>
  <c r="I37" i="6" s="1"/>
  <c r="D37" i="6"/>
  <c r="E37" i="6" s="1"/>
  <c r="K35" i="6"/>
  <c r="J35" i="6"/>
  <c r="F35" i="6"/>
  <c r="B35" i="6"/>
  <c r="A35" i="6"/>
  <c r="C34" i="6"/>
  <c r="A31" i="6"/>
  <c r="A138" i="6" s="1"/>
  <c r="H30" i="6"/>
  <c r="I30" i="6" s="1"/>
  <c r="D30" i="6"/>
  <c r="E30" i="6" s="1"/>
  <c r="K28" i="6"/>
  <c r="J28" i="6"/>
  <c r="F28" i="6"/>
  <c r="B28" i="6"/>
  <c r="A28" i="6"/>
  <c r="C27" i="6"/>
  <c r="A26" i="6"/>
  <c r="H25" i="6"/>
  <c r="I25" i="6" s="1"/>
  <c r="D25" i="6"/>
  <c r="E25" i="6" s="1"/>
  <c r="A25" i="6"/>
  <c r="A30" i="6" s="1"/>
  <c r="A37" i="6" s="1"/>
  <c r="K23" i="6"/>
  <c r="J23" i="6"/>
  <c r="F23" i="6"/>
  <c r="B23" i="6"/>
  <c r="A23" i="6"/>
  <c r="C22" i="6"/>
  <c r="H18" i="6"/>
  <c r="I18" i="6" s="1"/>
  <c r="D18" i="6"/>
  <c r="E18" i="6" s="1"/>
  <c r="K16" i="6"/>
  <c r="J16" i="6"/>
  <c r="F16" i="6"/>
  <c r="B16" i="6"/>
  <c r="A16" i="6"/>
  <c r="C15" i="6"/>
  <c r="A12" i="6"/>
  <c r="H11" i="6"/>
  <c r="I11" i="6" s="1"/>
  <c r="D11" i="6"/>
  <c r="E11" i="6" s="1"/>
  <c r="A11" i="6"/>
  <c r="K9" i="6"/>
  <c r="J9" i="6"/>
  <c r="J94" i="6" s="1"/>
  <c r="F9" i="6"/>
  <c r="B9" i="6"/>
  <c r="A9" i="6"/>
  <c r="C8" i="6"/>
  <c r="H4" i="6"/>
  <c r="I4" i="6" s="1"/>
  <c r="D4" i="6"/>
  <c r="E4" i="6" s="1"/>
  <c r="H176" i="6" l="1"/>
  <c r="N181" i="6"/>
  <c r="O181" i="6" s="1"/>
  <c r="C176" i="6"/>
  <c r="B187" i="6"/>
  <c r="H170" i="6"/>
  <c r="K11" i="6"/>
  <c r="K131" i="6"/>
  <c r="K25" i="6"/>
  <c r="K63" i="6"/>
  <c r="A38" i="6"/>
  <c r="A83" i="6"/>
  <c r="A90" i="6" s="1"/>
  <c r="B182" i="6"/>
  <c r="C170" i="6"/>
  <c r="A45" i="6"/>
  <c r="K18" i="6"/>
  <c r="K110" i="6"/>
  <c r="K124" i="6"/>
  <c r="K158" i="6"/>
  <c r="J184" i="8"/>
  <c r="J185" i="8" s="1"/>
  <c r="L187" i="8" s="1"/>
  <c r="L186" i="8" s="1"/>
  <c r="L183" i="7"/>
  <c r="K44" i="7"/>
  <c r="A51" i="7"/>
  <c r="K51" i="7" s="1"/>
  <c r="C186" i="6"/>
  <c r="C164" i="6"/>
  <c r="I164" i="6"/>
  <c r="L165" i="6" s="1"/>
  <c r="H164" i="6"/>
  <c r="I176" i="6"/>
  <c r="K56" i="6"/>
  <c r="D170" i="6"/>
  <c r="J171" i="6" s="1"/>
  <c r="K144" i="6"/>
  <c r="A151" i="6"/>
  <c r="K151" i="6" s="1"/>
  <c r="E182" i="6"/>
  <c r="K183" i="6" s="1"/>
  <c r="D164" i="6"/>
  <c r="K4" i="6"/>
  <c r="P3" i="6" s="1"/>
  <c r="A44" i="6"/>
  <c r="K37" i="6"/>
  <c r="A82" i="6"/>
  <c r="K77" i="6"/>
  <c r="D176" i="6"/>
  <c r="J177" i="6" s="1"/>
  <c r="B188" i="6"/>
  <c r="C182" i="6"/>
  <c r="A71" i="6"/>
  <c r="A111" i="6"/>
  <c r="K117" i="6"/>
  <c r="A152" i="6"/>
  <c r="A78" i="6"/>
  <c r="A118" i="6"/>
  <c r="A125" i="6"/>
  <c r="G182" i="6"/>
  <c r="H182" i="6" s="1"/>
  <c r="A132" i="6"/>
  <c r="K137" i="6"/>
  <c r="A159" i="6"/>
  <c r="K30" i="6"/>
  <c r="A52" i="6"/>
  <c r="A57" i="6"/>
  <c r="A64" i="6"/>
  <c r="K70" i="6"/>
  <c r="A97" i="6"/>
  <c r="A104" i="6" s="1"/>
  <c r="J184" i="7" l="1"/>
  <c r="J185" i="7" s="1"/>
  <c r="L187" i="7" s="1"/>
  <c r="L186" i="7" s="1"/>
  <c r="A89" i="6"/>
  <c r="K82" i="6"/>
  <c r="L177" i="6"/>
  <c r="I177" i="6" s="1"/>
  <c r="A51" i="6"/>
  <c r="K44" i="6"/>
  <c r="I182" i="6"/>
  <c r="D182" i="6"/>
  <c r="J183" i="6" s="1"/>
  <c r="J165" i="6"/>
  <c r="K51" i="6" l="1"/>
  <c r="A103" i="6"/>
  <c r="K103" i="6" s="1"/>
  <c r="A96" i="6"/>
  <c r="K96" i="6" s="1"/>
  <c r="K89" i="6"/>
  <c r="L183" i="6"/>
  <c r="J184" i="6" l="1"/>
  <c r="J185" i="6" s="1"/>
  <c r="L187" i="6" s="1"/>
  <c r="L186" i="6" s="1"/>
  <c r="K186" i="5" l="1"/>
  <c r="C178" i="5" l="1"/>
  <c r="H18" i="5" l="1"/>
  <c r="I18" i="5" s="1"/>
  <c r="N187" i="5"/>
  <c r="B186" i="5"/>
  <c r="L182" i="5"/>
  <c r="B189" i="5" s="1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 s="1"/>
  <c r="H158" i="5"/>
  <c r="I158" i="5" s="1"/>
  <c r="D158" i="5"/>
  <c r="E158" i="5" s="1"/>
  <c r="A158" i="5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 s="1"/>
  <c r="D131" i="5"/>
  <c r="E131" i="5" s="1"/>
  <c r="A131" i="5"/>
  <c r="A137" i="5" s="1"/>
  <c r="A144" i="5" s="1"/>
  <c r="K129" i="5"/>
  <c r="J129" i="5"/>
  <c r="F129" i="5"/>
  <c r="F135" i="5" s="1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 s="1"/>
  <c r="A117" i="5"/>
  <c r="K115" i="5"/>
  <c r="J115" i="5"/>
  <c r="F115" i="5"/>
  <c r="B115" i="5"/>
  <c r="A115" i="5"/>
  <c r="C114" i="5"/>
  <c r="H110" i="5"/>
  <c r="I110" i="5" s="1"/>
  <c r="E110" i="5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 s="1"/>
  <c r="D89" i="5"/>
  <c r="E89" i="5" s="1"/>
  <c r="K87" i="5"/>
  <c r="K94" i="5" s="1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A82" i="5" s="1"/>
  <c r="K68" i="5"/>
  <c r="J68" i="5"/>
  <c r="F68" i="5"/>
  <c r="B68" i="5"/>
  <c r="A68" i="5"/>
  <c r="C67" i="5"/>
  <c r="H63" i="5"/>
  <c r="I63" i="5" s="1"/>
  <c r="D63" i="5"/>
  <c r="E63" i="5" s="1"/>
  <c r="K61" i="5"/>
  <c r="J61" i="5"/>
  <c r="F61" i="5"/>
  <c r="B61" i="5"/>
  <c r="A61" i="5"/>
  <c r="C60" i="5"/>
  <c r="H56" i="5"/>
  <c r="I56" i="5" s="1"/>
  <c r="D56" i="5"/>
  <c r="E56" i="5" s="1"/>
  <c r="K54" i="5"/>
  <c r="J54" i="5"/>
  <c r="F54" i="5"/>
  <c r="B54" i="5"/>
  <c r="A54" i="5"/>
  <c r="C53" i="5"/>
  <c r="H51" i="5"/>
  <c r="I51" i="5" s="1"/>
  <c r="D51" i="5"/>
  <c r="E51" i="5" s="1"/>
  <c r="K49" i="5"/>
  <c r="J49" i="5"/>
  <c r="F49" i="5"/>
  <c r="B49" i="5"/>
  <c r="A49" i="5"/>
  <c r="C48" i="5"/>
  <c r="H44" i="5"/>
  <c r="I44" i="5" s="1"/>
  <c r="D44" i="5"/>
  <c r="E44" i="5" s="1"/>
  <c r="K42" i="5"/>
  <c r="J42" i="5"/>
  <c r="F42" i="5"/>
  <c r="B42" i="5"/>
  <c r="A42" i="5"/>
  <c r="C41" i="5"/>
  <c r="H37" i="5"/>
  <c r="I37" i="5" s="1"/>
  <c r="D37" i="5"/>
  <c r="E37" i="5" s="1"/>
  <c r="K35" i="5"/>
  <c r="J35" i="5"/>
  <c r="F35" i="5"/>
  <c r="B35" i="5"/>
  <c r="A35" i="5"/>
  <c r="C34" i="5"/>
  <c r="A31" i="5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 s="1"/>
  <c r="D25" i="5"/>
  <c r="E25" i="5" s="1"/>
  <c r="A25" i="5"/>
  <c r="A30" i="5" s="1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 s="1"/>
  <c r="D11" i="5"/>
  <c r="E11" i="5" s="1"/>
  <c r="A11" i="5"/>
  <c r="K9" i="5"/>
  <c r="J9" i="5"/>
  <c r="J94" i="5" s="1"/>
  <c r="F9" i="5"/>
  <c r="B9" i="5"/>
  <c r="A9" i="5"/>
  <c r="C8" i="5"/>
  <c r="H4" i="5"/>
  <c r="I4" i="5" s="1"/>
  <c r="D4" i="5"/>
  <c r="E4" i="5" s="1"/>
  <c r="A138" i="5" l="1"/>
  <c r="A118" i="5"/>
  <c r="N181" i="5"/>
  <c r="O181" i="5" s="1"/>
  <c r="K63" i="5"/>
  <c r="K158" i="5"/>
  <c r="H176" i="5"/>
  <c r="K124" i="5"/>
  <c r="C176" i="5"/>
  <c r="D176" i="5"/>
  <c r="J177" i="5" s="1"/>
  <c r="K117" i="5"/>
  <c r="A182" i="5"/>
  <c r="G182" i="5"/>
  <c r="F182" i="5"/>
  <c r="H170" i="5"/>
  <c r="B182" i="5"/>
  <c r="C182" i="5" s="1"/>
  <c r="C170" i="5"/>
  <c r="K18" i="5"/>
  <c r="C186" i="5"/>
  <c r="D164" i="5"/>
  <c r="A44" i="5"/>
  <c r="K37" i="5"/>
  <c r="K56" i="5"/>
  <c r="D170" i="5"/>
  <c r="J171" i="5" s="1"/>
  <c r="K144" i="5"/>
  <c r="A151" i="5"/>
  <c r="K151" i="5" s="1"/>
  <c r="I164" i="5"/>
  <c r="K11" i="5"/>
  <c r="K4" i="5" s="1"/>
  <c r="P3" i="5" s="1"/>
  <c r="K25" i="5"/>
  <c r="K70" i="5"/>
  <c r="A89" i="5"/>
  <c r="K82" i="5"/>
  <c r="K110" i="5"/>
  <c r="I176" i="5"/>
  <c r="K131" i="5"/>
  <c r="E182" i="5"/>
  <c r="K183" i="5" s="1"/>
  <c r="K30" i="5"/>
  <c r="A38" i="5"/>
  <c r="A52" i="5"/>
  <c r="A57" i="5"/>
  <c r="A64" i="5"/>
  <c r="A71" i="5"/>
  <c r="K77" i="5"/>
  <c r="A111" i="5"/>
  <c r="A132" i="5"/>
  <c r="K137" i="5"/>
  <c r="A152" i="5"/>
  <c r="A159" i="5"/>
  <c r="H164" i="5"/>
  <c r="A45" i="5"/>
  <c r="A78" i="5"/>
  <c r="A83" i="5"/>
  <c r="A90" i="5" s="1"/>
  <c r="A97" i="5"/>
  <c r="A104" i="5" s="1"/>
  <c r="A125" i="5"/>
  <c r="C164" i="5"/>
  <c r="B187" i="5"/>
  <c r="H175" i="4"/>
  <c r="H169" i="4"/>
  <c r="H163" i="4"/>
  <c r="A161" i="4"/>
  <c r="B161" i="4"/>
  <c r="H103" i="4"/>
  <c r="I103" i="4" s="1"/>
  <c r="D56" i="4"/>
  <c r="E56" i="4" s="1"/>
  <c r="N184" i="4"/>
  <c r="B183" i="4"/>
  <c r="L179" i="4"/>
  <c r="B186" i="4" s="1"/>
  <c r="J179" i="4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J155" i="4"/>
  <c r="E173" i="4" s="1"/>
  <c r="H155" i="4"/>
  <c r="I155" i="4" s="1"/>
  <c r="D155" i="4"/>
  <c r="E155" i="4" s="1"/>
  <c r="A155" i="4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 s="1"/>
  <c r="D129" i="4"/>
  <c r="E129" i="4" s="1"/>
  <c r="A129" i="4"/>
  <c r="A134" i="4" s="1"/>
  <c r="K127" i="4"/>
  <c r="J127" i="4"/>
  <c r="F127" i="4"/>
  <c r="F132" i="4" s="1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H115" i="4"/>
  <c r="I115" i="4" s="1"/>
  <c r="D115" i="4"/>
  <c r="E115" i="4" s="1"/>
  <c r="A115" i="4"/>
  <c r="K113" i="4"/>
  <c r="J113" i="4"/>
  <c r="F113" i="4"/>
  <c r="B113" i="4"/>
  <c r="A113" i="4"/>
  <c r="C112" i="4"/>
  <c r="H108" i="4"/>
  <c r="I108" i="4" s="1"/>
  <c r="D108" i="4"/>
  <c r="E108" i="4" s="1"/>
  <c r="K106" i="4"/>
  <c r="J106" i="4"/>
  <c r="F106" i="4"/>
  <c r="B106" i="4"/>
  <c r="A106" i="4"/>
  <c r="C105" i="4"/>
  <c r="D103" i="4"/>
  <c r="E103" i="4" s="1"/>
  <c r="K101" i="4"/>
  <c r="J101" i="4"/>
  <c r="F101" i="4"/>
  <c r="B101" i="4"/>
  <c r="A101" i="4"/>
  <c r="C100" i="4"/>
  <c r="H96" i="4"/>
  <c r="I96" i="4" s="1"/>
  <c r="D96" i="4"/>
  <c r="E96" i="4" s="1"/>
  <c r="F94" i="4"/>
  <c r="B94" i="4"/>
  <c r="C93" i="4"/>
  <c r="H89" i="4"/>
  <c r="I89" i="4" s="1"/>
  <c r="D89" i="4"/>
  <c r="E89" i="4" s="1"/>
  <c r="K87" i="4"/>
  <c r="K94" i="4" s="1"/>
  <c r="J87" i="4"/>
  <c r="F87" i="4"/>
  <c r="B87" i="4"/>
  <c r="A87" i="4"/>
  <c r="C86" i="4"/>
  <c r="H82" i="4"/>
  <c r="I82" i="4" s="1"/>
  <c r="D82" i="4"/>
  <c r="E82" i="4" s="1"/>
  <c r="K80" i="4"/>
  <c r="J80" i="4"/>
  <c r="F80" i="4"/>
  <c r="B80" i="4"/>
  <c r="A80" i="4"/>
  <c r="C79" i="4"/>
  <c r="H77" i="4"/>
  <c r="I77" i="4" s="1"/>
  <c r="D77" i="4"/>
  <c r="E77" i="4" s="1"/>
  <c r="K75" i="4"/>
  <c r="J75" i="4"/>
  <c r="F75" i="4"/>
  <c r="B75" i="4"/>
  <c r="A75" i="4"/>
  <c r="C74" i="4"/>
  <c r="H70" i="4"/>
  <c r="I70" i="4" s="1"/>
  <c r="D70" i="4"/>
  <c r="E70" i="4" s="1"/>
  <c r="A70" i="4"/>
  <c r="A77" i="4" s="1"/>
  <c r="K68" i="4"/>
  <c r="J68" i="4"/>
  <c r="F68" i="4"/>
  <c r="B68" i="4"/>
  <c r="A68" i="4"/>
  <c r="C67" i="4"/>
  <c r="H63" i="4"/>
  <c r="I63" i="4" s="1"/>
  <c r="D63" i="4"/>
  <c r="E63" i="4" s="1"/>
  <c r="K61" i="4"/>
  <c r="J61" i="4"/>
  <c r="F61" i="4"/>
  <c r="B61" i="4"/>
  <c r="A61" i="4"/>
  <c r="C60" i="4"/>
  <c r="H56" i="4"/>
  <c r="I56" i="4" s="1"/>
  <c r="K54" i="4"/>
  <c r="J54" i="4"/>
  <c r="F54" i="4"/>
  <c r="B54" i="4"/>
  <c r="A54" i="4"/>
  <c r="C53" i="4"/>
  <c r="H51" i="4"/>
  <c r="I51" i="4" s="1"/>
  <c r="D51" i="4"/>
  <c r="E51" i="4" s="1"/>
  <c r="K49" i="4"/>
  <c r="J49" i="4"/>
  <c r="F49" i="4"/>
  <c r="B49" i="4"/>
  <c r="A49" i="4"/>
  <c r="C48" i="4"/>
  <c r="H44" i="4"/>
  <c r="I44" i="4" s="1"/>
  <c r="D44" i="4"/>
  <c r="E44" i="4" s="1"/>
  <c r="K42" i="4"/>
  <c r="J42" i="4"/>
  <c r="F42" i="4"/>
  <c r="B42" i="4"/>
  <c r="A42" i="4"/>
  <c r="C41" i="4"/>
  <c r="H37" i="4"/>
  <c r="I37" i="4" s="1"/>
  <c r="D37" i="4"/>
  <c r="E37" i="4" s="1"/>
  <c r="K35" i="4"/>
  <c r="J35" i="4"/>
  <c r="F35" i="4"/>
  <c r="B35" i="4"/>
  <c r="A35" i="4"/>
  <c r="C34" i="4"/>
  <c r="A31" i="4"/>
  <c r="A135" i="4" s="1"/>
  <c r="H30" i="4"/>
  <c r="I30" i="4" s="1"/>
  <c r="D30" i="4"/>
  <c r="E30" i="4" s="1"/>
  <c r="K28" i="4"/>
  <c r="J28" i="4"/>
  <c r="F28" i="4"/>
  <c r="B28" i="4"/>
  <c r="A28" i="4"/>
  <c r="C27" i="4"/>
  <c r="A26" i="4"/>
  <c r="H25" i="4"/>
  <c r="I25" i="4" s="1"/>
  <c r="D25" i="4"/>
  <c r="E25" i="4" s="1"/>
  <c r="A25" i="4"/>
  <c r="A30" i="4" s="1"/>
  <c r="A37" i="4" s="1"/>
  <c r="K23" i="4"/>
  <c r="J23" i="4"/>
  <c r="F23" i="4"/>
  <c r="B23" i="4"/>
  <c r="A23" i="4"/>
  <c r="C22" i="4"/>
  <c r="H18" i="4"/>
  <c r="I18" i="4" s="1"/>
  <c r="D18" i="4"/>
  <c r="E18" i="4" s="1"/>
  <c r="K16" i="4"/>
  <c r="J16" i="4"/>
  <c r="F16" i="4"/>
  <c r="B16" i="4"/>
  <c r="A16" i="4"/>
  <c r="C15" i="4"/>
  <c r="A12" i="4"/>
  <c r="H11" i="4"/>
  <c r="I11" i="4" s="1"/>
  <c r="D11" i="4"/>
  <c r="E11" i="4" s="1"/>
  <c r="A11" i="4"/>
  <c r="K9" i="4"/>
  <c r="J9" i="4"/>
  <c r="J94" i="4" s="1"/>
  <c r="F9" i="4"/>
  <c r="B9" i="4"/>
  <c r="A9" i="4"/>
  <c r="C8" i="4"/>
  <c r="H4" i="4"/>
  <c r="I4" i="4" s="1"/>
  <c r="D4" i="4"/>
  <c r="E4" i="4" s="1"/>
  <c r="E179" i="4" l="1"/>
  <c r="K180" i="4" s="1"/>
  <c r="B184" i="4"/>
  <c r="K18" i="4"/>
  <c r="H182" i="5"/>
  <c r="B188" i="5"/>
  <c r="A96" i="5"/>
  <c r="K96" i="5" s="1"/>
  <c r="K89" i="5"/>
  <c r="A103" i="5"/>
  <c r="K103" i="5" s="1"/>
  <c r="I182" i="5"/>
  <c r="L165" i="5"/>
  <c r="A51" i="5"/>
  <c r="K44" i="5"/>
  <c r="L177" i="5"/>
  <c r="I177" i="5" s="1"/>
  <c r="D182" i="5"/>
  <c r="J183" i="5" s="1"/>
  <c r="J165" i="5"/>
  <c r="A52" i="4"/>
  <c r="A64" i="4"/>
  <c r="A83" i="4"/>
  <c r="A109" i="4"/>
  <c r="A149" i="4"/>
  <c r="A156" i="4"/>
  <c r="A45" i="4"/>
  <c r="A57" i="4"/>
  <c r="A97" i="4"/>
  <c r="A104" i="4" s="1"/>
  <c r="N178" i="4"/>
  <c r="O178" i="4" s="1"/>
  <c r="H173" i="4"/>
  <c r="K155" i="4"/>
  <c r="K122" i="4"/>
  <c r="C173" i="4"/>
  <c r="K115" i="4"/>
  <c r="K108" i="4"/>
  <c r="F179" i="4"/>
  <c r="H167" i="4"/>
  <c r="K63" i="4"/>
  <c r="G179" i="4"/>
  <c r="B179" i="4"/>
  <c r="A179" i="4"/>
  <c r="C167" i="4"/>
  <c r="K11" i="4"/>
  <c r="C183" i="4"/>
  <c r="D161" i="4"/>
  <c r="A82" i="4"/>
  <c r="K77" i="4"/>
  <c r="D173" i="4"/>
  <c r="J174" i="4" s="1"/>
  <c r="D167" i="4"/>
  <c r="J168" i="4" s="1"/>
  <c r="K56" i="4"/>
  <c r="A44" i="4"/>
  <c r="K37" i="4"/>
  <c r="I161" i="4"/>
  <c r="K25" i="4"/>
  <c r="I173" i="4"/>
  <c r="A141" i="4"/>
  <c r="K134" i="4"/>
  <c r="K70" i="4"/>
  <c r="L68" i="4" s="1"/>
  <c r="A71" i="4"/>
  <c r="A116" i="4"/>
  <c r="A123" i="4"/>
  <c r="K129" i="4"/>
  <c r="C161" i="4"/>
  <c r="K30" i="4"/>
  <c r="A38" i="4"/>
  <c r="A78" i="4"/>
  <c r="A130" i="4"/>
  <c r="H161" i="4"/>
  <c r="C169" i="3"/>
  <c r="C175" i="3"/>
  <c r="C163" i="3"/>
  <c r="A161" i="3"/>
  <c r="D63" i="3"/>
  <c r="A31" i="3"/>
  <c r="A26" i="3"/>
  <c r="K4" i="4" l="1"/>
  <c r="P3" i="4" s="1"/>
  <c r="K51" i="5"/>
  <c r="J184" i="5"/>
  <c r="L183" i="5"/>
  <c r="H179" i="4"/>
  <c r="C179" i="4"/>
  <c r="B185" i="4"/>
  <c r="A148" i="4"/>
  <c r="K148" i="4" s="1"/>
  <c r="K141" i="4"/>
  <c r="A89" i="4"/>
  <c r="K82" i="4"/>
  <c r="L80" i="4" s="1"/>
  <c r="L174" i="4"/>
  <c r="I174" i="4" s="1"/>
  <c r="I179" i="4"/>
  <c r="L162" i="4"/>
  <c r="A51" i="4"/>
  <c r="K44" i="4"/>
  <c r="J162" i="4"/>
  <c r="D179" i="4"/>
  <c r="J180" i="4" s="1"/>
  <c r="N184" i="3"/>
  <c r="B183" i="3"/>
  <c r="L179" i="3"/>
  <c r="B186" i="3" s="1"/>
  <c r="J179" i="3"/>
  <c r="K173" i="3"/>
  <c r="G173" i="3"/>
  <c r="F173" i="3"/>
  <c r="B173" i="3"/>
  <c r="A173" i="3"/>
  <c r="L168" i="3"/>
  <c r="K167" i="3"/>
  <c r="G167" i="3"/>
  <c r="F167" i="3"/>
  <c r="E167" i="3"/>
  <c r="B167" i="3"/>
  <c r="A167" i="3"/>
  <c r="C167" i="3" s="1"/>
  <c r="M163" i="3"/>
  <c r="G161" i="3"/>
  <c r="F161" i="3"/>
  <c r="E161" i="3"/>
  <c r="B161" i="3"/>
  <c r="A156" i="3"/>
  <c r="J155" i="3"/>
  <c r="E173" i="3" s="1"/>
  <c r="H155" i="3"/>
  <c r="I155" i="3" s="1"/>
  <c r="D155" i="3"/>
  <c r="E155" i="3" s="1"/>
  <c r="A155" i="3"/>
  <c r="K153" i="3"/>
  <c r="J153" i="3"/>
  <c r="F153" i="3"/>
  <c r="B153" i="3"/>
  <c r="A153" i="3"/>
  <c r="C152" i="3"/>
  <c r="A149" i="3"/>
  <c r="H148" i="3"/>
  <c r="I148" i="3" s="1"/>
  <c r="D148" i="3"/>
  <c r="E148" i="3" s="1"/>
  <c r="K146" i="3"/>
  <c r="J146" i="3"/>
  <c r="F146" i="3"/>
  <c r="B146" i="3"/>
  <c r="A146" i="3"/>
  <c r="C145" i="3"/>
  <c r="H141" i="3"/>
  <c r="I141" i="3" s="1"/>
  <c r="D141" i="3"/>
  <c r="E141" i="3" s="1"/>
  <c r="K139" i="3"/>
  <c r="J139" i="3"/>
  <c r="F139" i="3"/>
  <c r="B139" i="3"/>
  <c r="A139" i="3"/>
  <c r="C138" i="3"/>
  <c r="A135" i="3"/>
  <c r="H134" i="3"/>
  <c r="I134" i="3" s="1"/>
  <c r="D134" i="3"/>
  <c r="E134" i="3" s="1"/>
  <c r="K132" i="3"/>
  <c r="J132" i="3"/>
  <c r="B132" i="3"/>
  <c r="A132" i="3"/>
  <c r="C131" i="3"/>
  <c r="A130" i="3"/>
  <c r="H129" i="3"/>
  <c r="I129" i="3" s="1"/>
  <c r="D129" i="3"/>
  <c r="E129" i="3" s="1"/>
  <c r="A129" i="3"/>
  <c r="A134" i="3" s="1"/>
  <c r="K127" i="3"/>
  <c r="J127" i="3"/>
  <c r="F127" i="3"/>
  <c r="F132" i="3" s="1"/>
  <c r="B127" i="3"/>
  <c r="A127" i="3"/>
  <c r="C126" i="3"/>
  <c r="A123" i="3"/>
  <c r="H122" i="3"/>
  <c r="I122" i="3" s="1"/>
  <c r="D122" i="3"/>
  <c r="E122" i="3" s="1"/>
  <c r="K120" i="3"/>
  <c r="J120" i="3"/>
  <c r="F120" i="3"/>
  <c r="B120" i="3"/>
  <c r="A120" i="3"/>
  <c r="C119" i="3"/>
  <c r="A116" i="3"/>
  <c r="H115" i="3"/>
  <c r="I115" i="3" s="1"/>
  <c r="D115" i="3"/>
  <c r="E115" i="3" s="1"/>
  <c r="A115" i="3"/>
  <c r="K113" i="3"/>
  <c r="J113" i="3"/>
  <c r="F113" i="3"/>
  <c r="B113" i="3"/>
  <c r="A113" i="3"/>
  <c r="C112" i="3"/>
  <c r="A109" i="3"/>
  <c r="H108" i="3"/>
  <c r="I108" i="3" s="1"/>
  <c r="D108" i="3"/>
  <c r="E108" i="3" s="1"/>
  <c r="K106" i="3"/>
  <c r="J106" i="3"/>
  <c r="F106" i="3"/>
  <c r="B106" i="3"/>
  <c r="A106" i="3"/>
  <c r="C105" i="3"/>
  <c r="H103" i="3"/>
  <c r="I103" i="3" s="1"/>
  <c r="D103" i="3"/>
  <c r="E103" i="3" s="1"/>
  <c r="K101" i="3"/>
  <c r="J101" i="3"/>
  <c r="F101" i="3"/>
  <c r="B101" i="3"/>
  <c r="A101" i="3"/>
  <c r="C100" i="3"/>
  <c r="A97" i="3"/>
  <c r="A104" i="3" s="1"/>
  <c r="H96" i="3"/>
  <c r="I96" i="3" s="1"/>
  <c r="D96" i="3"/>
  <c r="E96" i="3" s="1"/>
  <c r="F94" i="3"/>
  <c r="B94" i="3"/>
  <c r="C93" i="3"/>
  <c r="H89" i="3"/>
  <c r="I89" i="3" s="1"/>
  <c r="D89" i="3"/>
  <c r="E89" i="3" s="1"/>
  <c r="K87" i="3"/>
  <c r="K94" i="3" s="1"/>
  <c r="J87" i="3"/>
  <c r="F87" i="3"/>
  <c r="B87" i="3"/>
  <c r="A87" i="3"/>
  <c r="C86" i="3"/>
  <c r="A83" i="3"/>
  <c r="H82" i="3"/>
  <c r="I82" i="3" s="1"/>
  <c r="D82" i="3"/>
  <c r="E82" i="3" s="1"/>
  <c r="K80" i="3"/>
  <c r="J80" i="3"/>
  <c r="F80" i="3"/>
  <c r="B80" i="3"/>
  <c r="A80" i="3"/>
  <c r="C79" i="3"/>
  <c r="A78" i="3"/>
  <c r="H77" i="3"/>
  <c r="I77" i="3" s="1"/>
  <c r="D77" i="3"/>
  <c r="E77" i="3" s="1"/>
  <c r="K75" i="3"/>
  <c r="J75" i="3"/>
  <c r="F75" i="3"/>
  <c r="B75" i="3"/>
  <c r="A75" i="3"/>
  <c r="C74" i="3"/>
  <c r="A71" i="3"/>
  <c r="H70" i="3"/>
  <c r="I70" i="3" s="1"/>
  <c r="D70" i="3"/>
  <c r="E70" i="3" s="1"/>
  <c r="A70" i="3"/>
  <c r="A77" i="3" s="1"/>
  <c r="K68" i="3"/>
  <c r="J68" i="3"/>
  <c r="F68" i="3"/>
  <c r="B68" i="3"/>
  <c r="A68" i="3"/>
  <c r="C67" i="3"/>
  <c r="A64" i="3"/>
  <c r="H63" i="3"/>
  <c r="I63" i="3" s="1"/>
  <c r="E63" i="3"/>
  <c r="K61" i="3"/>
  <c r="J61" i="3"/>
  <c r="F61" i="3"/>
  <c r="B61" i="3"/>
  <c r="A61" i="3"/>
  <c r="C60" i="3"/>
  <c r="A57" i="3"/>
  <c r="H56" i="3"/>
  <c r="I56" i="3" s="1"/>
  <c r="D56" i="3"/>
  <c r="E56" i="3" s="1"/>
  <c r="K54" i="3"/>
  <c r="J54" i="3"/>
  <c r="F54" i="3"/>
  <c r="B54" i="3"/>
  <c r="A54" i="3"/>
  <c r="C53" i="3"/>
  <c r="A52" i="3"/>
  <c r="H51" i="3"/>
  <c r="I51" i="3" s="1"/>
  <c r="D51" i="3"/>
  <c r="E51" i="3" s="1"/>
  <c r="K49" i="3"/>
  <c r="J49" i="3"/>
  <c r="F49" i="3"/>
  <c r="B49" i="3"/>
  <c r="A49" i="3"/>
  <c r="C48" i="3"/>
  <c r="A45" i="3"/>
  <c r="H44" i="3"/>
  <c r="I44" i="3" s="1"/>
  <c r="D44" i="3"/>
  <c r="E44" i="3" s="1"/>
  <c r="K42" i="3"/>
  <c r="J42" i="3"/>
  <c r="F42" i="3"/>
  <c r="B42" i="3"/>
  <c r="A42" i="3"/>
  <c r="C41" i="3"/>
  <c r="A38" i="3"/>
  <c r="H37" i="3"/>
  <c r="I37" i="3" s="1"/>
  <c r="D37" i="3"/>
  <c r="E37" i="3" s="1"/>
  <c r="K35" i="3"/>
  <c r="J35" i="3"/>
  <c r="F35" i="3"/>
  <c r="B35" i="3"/>
  <c r="A35" i="3"/>
  <c r="C34" i="3"/>
  <c r="H30" i="3"/>
  <c r="I30" i="3" s="1"/>
  <c r="D30" i="3"/>
  <c r="E30" i="3" s="1"/>
  <c r="K28" i="3"/>
  <c r="J28" i="3"/>
  <c r="F28" i="3"/>
  <c r="B28" i="3"/>
  <c r="A28" i="3"/>
  <c r="C27" i="3"/>
  <c r="H25" i="3"/>
  <c r="I25" i="3" s="1"/>
  <c r="D25" i="3"/>
  <c r="E25" i="3" s="1"/>
  <c r="A25" i="3"/>
  <c r="A30" i="3" s="1"/>
  <c r="K23" i="3"/>
  <c r="J23" i="3"/>
  <c r="F23" i="3"/>
  <c r="B23" i="3"/>
  <c r="A23" i="3"/>
  <c r="C22" i="3"/>
  <c r="H18" i="3"/>
  <c r="I18" i="3" s="1"/>
  <c r="D18" i="3"/>
  <c r="E18" i="3" s="1"/>
  <c r="K16" i="3"/>
  <c r="J16" i="3"/>
  <c r="F16" i="3"/>
  <c r="B16" i="3"/>
  <c r="A16" i="3"/>
  <c r="C15" i="3"/>
  <c r="A12" i="3"/>
  <c r="H11" i="3"/>
  <c r="I11" i="3" s="1"/>
  <c r="D11" i="3"/>
  <c r="E11" i="3" s="1"/>
  <c r="A11" i="3"/>
  <c r="K9" i="3"/>
  <c r="J9" i="3"/>
  <c r="J94" i="3" s="1"/>
  <c r="F9" i="3"/>
  <c r="B9" i="3"/>
  <c r="A9" i="3"/>
  <c r="C8" i="3"/>
  <c r="H4" i="3"/>
  <c r="I4" i="3" s="1"/>
  <c r="D4" i="3"/>
  <c r="E4" i="3" s="1"/>
  <c r="N184" i="2"/>
  <c r="B183" i="2"/>
  <c r="L179" i="2"/>
  <c r="B186" i="2" s="1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M163" i="2"/>
  <c r="G161" i="2"/>
  <c r="F161" i="2"/>
  <c r="E161" i="2"/>
  <c r="B161" i="2"/>
  <c r="A161" i="2"/>
  <c r="A179" i="2" s="1"/>
  <c r="A156" i="2"/>
  <c r="J155" i="2"/>
  <c r="E173" i="2" s="1"/>
  <c r="H155" i="2"/>
  <c r="I155" i="2" s="1"/>
  <c r="D155" i="2"/>
  <c r="E155" i="2" s="1"/>
  <c r="A155" i="2"/>
  <c r="K153" i="2"/>
  <c r="J153" i="2"/>
  <c r="F153" i="2"/>
  <c r="B153" i="2"/>
  <c r="A153" i="2"/>
  <c r="C152" i="2"/>
  <c r="A149" i="2"/>
  <c r="H148" i="2"/>
  <c r="I148" i="2" s="1"/>
  <c r="D148" i="2"/>
  <c r="E148" i="2" s="1"/>
  <c r="K146" i="2"/>
  <c r="J146" i="2"/>
  <c r="F146" i="2"/>
  <c r="B146" i="2"/>
  <c r="A146" i="2"/>
  <c r="C145" i="2"/>
  <c r="H141" i="2"/>
  <c r="I141" i="2" s="1"/>
  <c r="D141" i="2"/>
  <c r="E141" i="2" s="1"/>
  <c r="K139" i="2"/>
  <c r="J139" i="2"/>
  <c r="F139" i="2"/>
  <c r="B139" i="2"/>
  <c r="A139" i="2"/>
  <c r="C138" i="2"/>
  <c r="A135" i="2"/>
  <c r="I134" i="2"/>
  <c r="H134" i="2"/>
  <c r="D134" i="2"/>
  <c r="E134" i="2" s="1"/>
  <c r="K132" i="2"/>
  <c r="J132" i="2"/>
  <c r="B132" i="2"/>
  <c r="A132" i="2"/>
  <c r="C131" i="2"/>
  <c r="A130" i="2"/>
  <c r="H129" i="2"/>
  <c r="I129" i="2" s="1"/>
  <c r="D129" i="2"/>
  <c r="E129" i="2" s="1"/>
  <c r="A129" i="2"/>
  <c r="A134" i="2" s="1"/>
  <c r="A141" i="2" s="1"/>
  <c r="K127" i="2"/>
  <c r="J127" i="2"/>
  <c r="F127" i="2"/>
  <c r="F132" i="2" s="1"/>
  <c r="B127" i="2"/>
  <c r="A127" i="2"/>
  <c r="C126" i="2"/>
  <c r="A123" i="2"/>
  <c r="H122" i="2"/>
  <c r="I122" i="2" s="1"/>
  <c r="D122" i="2"/>
  <c r="E122" i="2" s="1"/>
  <c r="K122" i="2" s="1"/>
  <c r="K120" i="2"/>
  <c r="J120" i="2"/>
  <c r="F120" i="2"/>
  <c r="B120" i="2"/>
  <c r="A120" i="2"/>
  <c r="C119" i="2"/>
  <c r="A116" i="2"/>
  <c r="H115" i="2"/>
  <c r="I115" i="2" s="1"/>
  <c r="D115" i="2"/>
  <c r="E115" i="2" s="1"/>
  <c r="A115" i="2"/>
  <c r="K113" i="2"/>
  <c r="J113" i="2"/>
  <c r="F113" i="2"/>
  <c r="B113" i="2"/>
  <c r="A113" i="2"/>
  <c r="C112" i="2"/>
  <c r="A109" i="2"/>
  <c r="H108" i="2"/>
  <c r="I108" i="2" s="1"/>
  <c r="D108" i="2"/>
  <c r="E108" i="2" s="1"/>
  <c r="K106" i="2"/>
  <c r="J106" i="2"/>
  <c r="F106" i="2"/>
  <c r="B106" i="2"/>
  <c r="A106" i="2"/>
  <c r="C105" i="2"/>
  <c r="I103" i="2"/>
  <c r="H103" i="2"/>
  <c r="D103" i="2"/>
  <c r="E103" i="2" s="1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 s="1"/>
  <c r="D89" i="2"/>
  <c r="E89" i="2" s="1"/>
  <c r="K87" i="2"/>
  <c r="K94" i="2" s="1"/>
  <c r="J87" i="2"/>
  <c r="F87" i="2"/>
  <c r="B87" i="2"/>
  <c r="A87" i="2"/>
  <c r="C86" i="2"/>
  <c r="A83" i="2"/>
  <c r="H82" i="2"/>
  <c r="I82" i="2" s="1"/>
  <c r="D82" i="2"/>
  <c r="E82" i="2" s="1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 s="1"/>
  <c r="A70" i="2"/>
  <c r="A77" i="2" s="1"/>
  <c r="A82" i="2" s="1"/>
  <c r="K68" i="2"/>
  <c r="J68" i="2"/>
  <c r="F68" i="2"/>
  <c r="B68" i="2"/>
  <c r="A68" i="2"/>
  <c r="C67" i="2"/>
  <c r="A64" i="2"/>
  <c r="H63" i="2"/>
  <c r="I63" i="2" s="1"/>
  <c r="D63" i="2"/>
  <c r="E63" i="2" s="1"/>
  <c r="K63" i="2" s="1"/>
  <c r="K61" i="2"/>
  <c r="J61" i="2"/>
  <c r="F61" i="2"/>
  <c r="B61" i="2"/>
  <c r="A61" i="2"/>
  <c r="C60" i="2"/>
  <c r="A57" i="2"/>
  <c r="H56" i="2"/>
  <c r="I56" i="2" s="1"/>
  <c r="D56" i="2"/>
  <c r="E56" i="2" s="1"/>
  <c r="K54" i="2"/>
  <c r="J54" i="2"/>
  <c r="F54" i="2"/>
  <c r="B54" i="2"/>
  <c r="A54" i="2"/>
  <c r="C53" i="2"/>
  <c r="A52" i="2"/>
  <c r="H51" i="2"/>
  <c r="I51" i="2" s="1"/>
  <c r="D51" i="2"/>
  <c r="E51" i="2" s="1"/>
  <c r="K49" i="2"/>
  <c r="J49" i="2"/>
  <c r="F49" i="2"/>
  <c r="B49" i="2"/>
  <c r="A49" i="2"/>
  <c r="C48" i="2"/>
  <c r="A45" i="2"/>
  <c r="H44" i="2"/>
  <c r="I44" i="2" s="1"/>
  <c r="D44" i="2"/>
  <c r="E44" i="2" s="1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K28" i="2"/>
  <c r="J28" i="2"/>
  <c r="F28" i="2"/>
  <c r="B28" i="2"/>
  <c r="A28" i="2"/>
  <c r="C27" i="2"/>
  <c r="A26" i="2"/>
  <c r="H25" i="2"/>
  <c r="I25" i="2" s="1"/>
  <c r="D25" i="2"/>
  <c r="E25" i="2" s="1"/>
  <c r="A25" i="2"/>
  <c r="A30" i="2" s="1"/>
  <c r="A37" i="2" s="1"/>
  <c r="K23" i="2"/>
  <c r="J23" i="2"/>
  <c r="F23" i="2"/>
  <c r="B23" i="2"/>
  <c r="A23" i="2"/>
  <c r="C22" i="2"/>
  <c r="H18" i="2"/>
  <c r="I18" i="2" s="1"/>
  <c r="D18" i="2"/>
  <c r="E18" i="2" s="1"/>
  <c r="K16" i="2"/>
  <c r="J16" i="2"/>
  <c r="F16" i="2"/>
  <c r="B16" i="2"/>
  <c r="A16" i="2"/>
  <c r="C15" i="2"/>
  <c r="A12" i="2"/>
  <c r="H11" i="2"/>
  <c r="I11" i="2" s="1"/>
  <c r="D11" i="2"/>
  <c r="E11" i="2" s="1"/>
  <c r="A11" i="2"/>
  <c r="K9" i="2"/>
  <c r="J9" i="2"/>
  <c r="J94" i="2" s="1"/>
  <c r="F9" i="2"/>
  <c r="B9" i="2"/>
  <c r="A9" i="2"/>
  <c r="C8" i="2"/>
  <c r="H4" i="2"/>
  <c r="I4" i="2" s="1"/>
  <c r="D4" i="2"/>
  <c r="E4" i="2" s="1"/>
  <c r="N184" i="1"/>
  <c r="B183" i="1"/>
  <c r="L179" i="1"/>
  <c r="B186" i="1" s="1"/>
  <c r="J179" i="1"/>
  <c r="K173" i="1"/>
  <c r="G173" i="1"/>
  <c r="F173" i="1"/>
  <c r="B173" i="1"/>
  <c r="A173" i="1"/>
  <c r="L168" i="1"/>
  <c r="K167" i="1"/>
  <c r="G167" i="1"/>
  <c r="H167" i="1" s="1"/>
  <c r="F167" i="1"/>
  <c r="E167" i="1"/>
  <c r="B167" i="1"/>
  <c r="A167" i="1"/>
  <c r="M163" i="1"/>
  <c r="G161" i="1"/>
  <c r="F161" i="1"/>
  <c r="F179" i="1" s="1"/>
  <c r="E161" i="1"/>
  <c r="A161" i="1"/>
  <c r="J155" i="1"/>
  <c r="E173" i="1" s="1"/>
  <c r="H155" i="1"/>
  <c r="I155" i="1" s="1"/>
  <c r="D155" i="1"/>
  <c r="E155" i="1" s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6" i="1"/>
  <c r="J146" i="1"/>
  <c r="F146" i="1"/>
  <c r="B146" i="1"/>
  <c r="A146" i="1"/>
  <c r="C145" i="1"/>
  <c r="H141" i="1"/>
  <c r="I141" i="1" s="1"/>
  <c r="D141" i="1"/>
  <c r="E141" i="1" s="1"/>
  <c r="K139" i="1"/>
  <c r="J139" i="1"/>
  <c r="F139" i="1"/>
  <c r="B139" i="1"/>
  <c r="A139" i="1"/>
  <c r="C138" i="1"/>
  <c r="A135" i="1"/>
  <c r="H134" i="1"/>
  <c r="I134" i="1" s="1"/>
  <c r="D134" i="1"/>
  <c r="E134" i="1" s="1"/>
  <c r="K132" i="1"/>
  <c r="J132" i="1"/>
  <c r="B132" i="1"/>
  <c r="A132" i="1"/>
  <c r="C131" i="1"/>
  <c r="A130" i="1"/>
  <c r="H129" i="1"/>
  <c r="I129" i="1" s="1"/>
  <c r="D129" i="1"/>
  <c r="E129" i="1" s="1"/>
  <c r="A129" i="1"/>
  <c r="A134" i="1" s="1"/>
  <c r="K127" i="1"/>
  <c r="J127" i="1"/>
  <c r="F127" i="1"/>
  <c r="F132" i="1" s="1"/>
  <c r="B127" i="1"/>
  <c r="A127" i="1"/>
  <c r="C126" i="1"/>
  <c r="A123" i="1"/>
  <c r="H122" i="1"/>
  <c r="I122" i="1" s="1"/>
  <c r="D122" i="1"/>
  <c r="E122" i="1" s="1"/>
  <c r="K120" i="1"/>
  <c r="J120" i="1"/>
  <c r="F120" i="1"/>
  <c r="B120" i="1"/>
  <c r="A120" i="1"/>
  <c r="C119" i="1"/>
  <c r="A116" i="1"/>
  <c r="H115" i="1"/>
  <c r="I115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 s="1"/>
  <c r="D103" i="1"/>
  <c r="E103" i="1" s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H82" i="1"/>
  <c r="I82" i="1" s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 s="1"/>
  <c r="K75" i="1"/>
  <c r="J75" i="1"/>
  <c r="F75" i="1"/>
  <c r="B75" i="1"/>
  <c r="A75" i="1"/>
  <c r="C74" i="1"/>
  <c r="A71" i="1"/>
  <c r="I70" i="1"/>
  <c r="H70" i="1"/>
  <c r="D70" i="1"/>
  <c r="E70" i="1" s="1"/>
  <c r="A70" i="1"/>
  <c r="A77" i="1" s="1"/>
  <c r="K68" i="1"/>
  <c r="J68" i="1"/>
  <c r="F68" i="1"/>
  <c r="B68" i="1"/>
  <c r="A68" i="1"/>
  <c r="C67" i="1"/>
  <c r="A64" i="1"/>
  <c r="H63" i="1"/>
  <c r="I63" i="1" s="1"/>
  <c r="D63" i="1"/>
  <c r="E63" i="1" s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 s="1"/>
  <c r="D51" i="1"/>
  <c r="E51" i="1" s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 s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 s="1"/>
  <c r="K28" i="1"/>
  <c r="J28" i="1"/>
  <c r="F28" i="1"/>
  <c r="B28" i="1"/>
  <c r="A28" i="1"/>
  <c r="C27" i="1"/>
  <c r="A26" i="1"/>
  <c r="H25" i="1"/>
  <c r="I25" i="1" s="1"/>
  <c r="D25" i="1"/>
  <c r="E25" i="1" s="1"/>
  <c r="A25" i="1"/>
  <c r="A30" i="1" s="1"/>
  <c r="A37" i="1" s="1"/>
  <c r="K23" i="1"/>
  <c r="J23" i="1"/>
  <c r="F23" i="1"/>
  <c r="B23" i="1"/>
  <c r="A23" i="1"/>
  <c r="C22" i="1"/>
  <c r="A19" i="1"/>
  <c r="H18" i="1"/>
  <c r="I18" i="1" s="1"/>
  <c r="D18" i="1"/>
  <c r="E18" i="1" s="1"/>
  <c r="K16" i="1"/>
  <c r="J16" i="1"/>
  <c r="F16" i="1"/>
  <c r="B16" i="1"/>
  <c r="A16" i="1"/>
  <c r="C15" i="1"/>
  <c r="A12" i="1"/>
  <c r="I11" i="1"/>
  <c r="H11" i="1"/>
  <c r="D11" i="1"/>
  <c r="E11" i="1" s="1"/>
  <c r="A11" i="1"/>
  <c r="K9" i="1"/>
  <c r="J9" i="1"/>
  <c r="J94" i="1" s="1"/>
  <c r="F9" i="1"/>
  <c r="B9" i="1"/>
  <c r="A9" i="1"/>
  <c r="C8" i="1"/>
  <c r="H4" i="1"/>
  <c r="I4" i="1" s="1"/>
  <c r="C4" i="1"/>
  <c r="B161" i="1" s="1"/>
  <c r="G179" i="2" l="1"/>
  <c r="N178" i="1"/>
  <c r="O178" i="1" s="1"/>
  <c r="H167" i="3"/>
  <c r="C173" i="3"/>
  <c r="I161" i="1"/>
  <c r="B179" i="2"/>
  <c r="K63" i="3"/>
  <c r="C167" i="2"/>
  <c r="N178" i="3"/>
  <c r="O178" i="3" s="1"/>
  <c r="K122" i="3"/>
  <c r="B184" i="3"/>
  <c r="A142" i="1"/>
  <c r="K18" i="1"/>
  <c r="C173" i="1"/>
  <c r="K25" i="2"/>
  <c r="H173" i="1"/>
  <c r="B184" i="1"/>
  <c r="K129" i="2"/>
  <c r="J185" i="5"/>
  <c r="L187" i="5" s="1"/>
  <c r="L186" i="5" s="1"/>
  <c r="L180" i="4"/>
  <c r="A103" i="4"/>
  <c r="K103" i="4" s="1"/>
  <c r="A96" i="4"/>
  <c r="K96" i="4" s="1"/>
  <c r="K89" i="4"/>
  <c r="K51" i="4"/>
  <c r="K108" i="1"/>
  <c r="D173" i="2"/>
  <c r="J174" i="2" s="1"/>
  <c r="I173" i="2"/>
  <c r="L174" i="2" s="1"/>
  <c r="I174" i="2" s="1"/>
  <c r="K108" i="3"/>
  <c r="K155" i="1"/>
  <c r="C167" i="1"/>
  <c r="K155" i="2"/>
  <c r="C183" i="2"/>
  <c r="F179" i="3"/>
  <c r="G179" i="1"/>
  <c r="I161" i="2"/>
  <c r="I179" i="2" s="1"/>
  <c r="K11" i="2"/>
  <c r="K70" i="2"/>
  <c r="H167" i="2"/>
  <c r="C173" i="2"/>
  <c r="N178" i="2"/>
  <c r="O178" i="2" s="1"/>
  <c r="A179" i="3"/>
  <c r="G179" i="3"/>
  <c r="D167" i="2"/>
  <c r="J168" i="2" s="1"/>
  <c r="K115" i="2"/>
  <c r="K155" i="3"/>
  <c r="K63" i="1"/>
  <c r="I173" i="1"/>
  <c r="I179" i="1" s="1"/>
  <c r="K122" i="1"/>
  <c r="A179" i="1"/>
  <c r="F179" i="2"/>
  <c r="H179" i="2" s="1"/>
  <c r="H173" i="2"/>
  <c r="I173" i="3"/>
  <c r="L174" i="3" s="1"/>
  <c r="I174" i="3" s="1"/>
  <c r="H173" i="3"/>
  <c r="C161" i="3"/>
  <c r="K18" i="3"/>
  <c r="I161" i="3"/>
  <c r="I179" i="3" s="1"/>
  <c r="C183" i="3"/>
  <c r="D167" i="3"/>
  <c r="J168" i="3" s="1"/>
  <c r="K56" i="3"/>
  <c r="A82" i="3"/>
  <c r="K77" i="3"/>
  <c r="D173" i="3"/>
  <c r="J174" i="3" s="1"/>
  <c r="K115" i="3"/>
  <c r="A141" i="3"/>
  <c r="K134" i="3"/>
  <c r="A37" i="3"/>
  <c r="K30" i="3"/>
  <c r="E179" i="3"/>
  <c r="K180" i="3" s="1"/>
  <c r="D161" i="3"/>
  <c r="H161" i="3"/>
  <c r="B179" i="3"/>
  <c r="K11" i="3"/>
  <c r="K4" i="3" s="1"/>
  <c r="P3" i="3" s="1"/>
  <c r="K25" i="3"/>
  <c r="K70" i="3"/>
  <c r="K129" i="3"/>
  <c r="K4" i="2"/>
  <c r="P3" i="2" s="1"/>
  <c r="D161" i="2"/>
  <c r="K18" i="2"/>
  <c r="A44" i="2"/>
  <c r="K37" i="2"/>
  <c r="A89" i="2"/>
  <c r="K82" i="2"/>
  <c r="K108" i="2"/>
  <c r="C179" i="2"/>
  <c r="B185" i="2"/>
  <c r="K141" i="2"/>
  <c r="A148" i="2"/>
  <c r="K148" i="2" s="1"/>
  <c r="E179" i="2"/>
  <c r="K180" i="2" s="1"/>
  <c r="K30" i="2"/>
  <c r="K56" i="2"/>
  <c r="K77" i="2"/>
  <c r="K134" i="2"/>
  <c r="H161" i="2"/>
  <c r="C161" i="2"/>
  <c r="B184" i="2"/>
  <c r="C183" i="1"/>
  <c r="C161" i="1"/>
  <c r="B179" i="1"/>
  <c r="L162" i="1"/>
  <c r="K37" i="1"/>
  <c r="A44" i="1"/>
  <c r="K25" i="1"/>
  <c r="D167" i="1"/>
  <c r="J168" i="1" s="1"/>
  <c r="K56" i="1"/>
  <c r="A82" i="1"/>
  <c r="K77" i="1"/>
  <c r="D173" i="1"/>
  <c r="J174" i="1" s="1"/>
  <c r="K115" i="1"/>
  <c r="A141" i="1"/>
  <c r="K134" i="1"/>
  <c r="E179" i="1"/>
  <c r="K180" i="1" s="1"/>
  <c r="H179" i="1"/>
  <c r="D4" i="1"/>
  <c r="E4" i="1" s="1"/>
  <c r="K11" i="1"/>
  <c r="K30" i="1"/>
  <c r="K70" i="1"/>
  <c r="K129" i="1"/>
  <c r="H161" i="1"/>
  <c r="L162" i="2" l="1"/>
  <c r="J181" i="4"/>
  <c r="J182" i="4" s="1"/>
  <c r="L184" i="4" s="1"/>
  <c r="L174" i="1"/>
  <c r="I174" i="1" s="1"/>
  <c r="H179" i="3"/>
  <c r="L162" i="3"/>
  <c r="C179" i="3"/>
  <c r="B185" i="3"/>
  <c r="A44" i="3"/>
  <c r="K37" i="3"/>
  <c r="D179" i="3"/>
  <c r="J180" i="3" s="1"/>
  <c r="J162" i="3"/>
  <c r="K141" i="3"/>
  <c r="A148" i="3"/>
  <c r="K148" i="3" s="1"/>
  <c r="A89" i="3"/>
  <c r="K82" i="3"/>
  <c r="L180" i="3"/>
  <c r="L180" i="2"/>
  <c r="D179" i="2"/>
  <c r="J180" i="2" s="1"/>
  <c r="J162" i="2"/>
  <c r="A103" i="2"/>
  <c r="K103" i="2" s="1"/>
  <c r="A96" i="2"/>
  <c r="K96" i="2" s="1"/>
  <c r="K89" i="2"/>
  <c r="A51" i="2"/>
  <c r="K51" i="2" s="1"/>
  <c r="K44" i="2"/>
  <c r="D161" i="1"/>
  <c r="K4" i="1"/>
  <c r="P3" i="1" s="1"/>
  <c r="A148" i="1"/>
  <c r="K148" i="1" s="1"/>
  <c r="K141" i="1"/>
  <c r="A89" i="1"/>
  <c r="K82" i="1"/>
  <c r="L180" i="1"/>
  <c r="A51" i="1"/>
  <c r="K44" i="1"/>
  <c r="C179" i="1"/>
  <c r="B185" i="1"/>
  <c r="A103" i="3" l="1"/>
  <c r="K103" i="3" s="1"/>
  <c r="A96" i="3"/>
  <c r="K96" i="3" s="1"/>
  <c r="K89" i="3"/>
  <c r="A51" i="3"/>
  <c r="K51" i="3" s="1"/>
  <c r="K44" i="3"/>
  <c r="J181" i="2"/>
  <c r="J182" i="2" s="1"/>
  <c r="L184" i="2" s="1"/>
  <c r="K51" i="1"/>
  <c r="A103" i="1"/>
  <c r="K103" i="1" s="1"/>
  <c r="K89" i="1"/>
  <c r="A96" i="1"/>
  <c r="K96" i="1" s="1"/>
  <c r="D179" i="1"/>
  <c r="J180" i="1" s="1"/>
  <c r="J162" i="1"/>
  <c r="J181" i="3" l="1"/>
  <c r="J182" i="3" s="1"/>
  <c r="L184" i="3" s="1"/>
  <c r="J181" i="1"/>
  <c r="J182" i="1" s="1"/>
  <c r="L184" i="1" s="1"/>
</calcChain>
</file>

<file path=xl/sharedStrings.xml><?xml version="1.0" encoding="utf-8"?>
<sst xmlns="http://schemas.openxmlformats.org/spreadsheetml/2006/main" count="4793" uniqueCount="203">
  <si>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</si>
  <si>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</si>
  <si>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</si>
  <si>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</si>
  <si>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</si>
  <si>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</si>
  <si>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</si>
  <si>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</si>
  <si>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</si>
  <si>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</si>
  <si>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</si>
  <si>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</si>
  <si>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</si>
  <si>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</si>
  <si>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</si>
  <si>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</si>
  <si>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</si>
  <si>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</si>
  <si>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</si>
  <si>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</si>
  <si>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</si>
  <si>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</si>
  <si>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</si>
  <si>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</si>
  <si>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</si>
  <si>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</si>
  <si>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</si>
  <si>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</si>
  <si>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</si>
  <si>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</si>
  <si>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</si>
  <si>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</si>
  <si>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</si>
  <si>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</si>
  <si>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</si>
  <si>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</si>
  <si>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</si>
  <si>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</si>
  <si>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</si>
  <si>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</si>
  <si>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</si>
  <si>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</si>
  <si>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</si>
  <si>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</si>
  <si>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</si>
  <si>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</si>
  <si>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</si>
  <si>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</si>
  <si>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</si>
  <si>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</si>
  <si>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</si>
  <si>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</si>
  <si>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</si>
  <si>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</si>
  <si>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</si>
  <si>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</si>
  <si>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</si>
  <si>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</si>
  <si>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</si>
  <si>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</si>
  <si>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</si>
  <si>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</si>
  <si>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</si>
  <si>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</si>
  <si>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</si>
  <si>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</si>
  <si>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</si>
  <si>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</si>
  <si>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</si>
  <si>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</si>
  <si>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</si>
  <si>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</si>
  <si>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</si>
  <si>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</si>
  <si>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</si>
  <si>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</si>
  <si>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</si>
  <si>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</si>
  <si>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</si>
  <si>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</si>
  <si>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</si>
  <si>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</si>
  <si>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</si>
  <si>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</si>
  <si>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</si>
  <si>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</si>
  <si>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</si>
  <si>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</si>
  <si>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</si>
  <si>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</si>
  <si>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</si>
  <si>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</si>
  <si>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</si>
  <si>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</si>
  <si>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</si>
  <si>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</si>
  <si>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</si>
  <si>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</si>
  <si>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</si>
  <si>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</si>
  <si>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</si>
  <si>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</si>
  <si>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</si>
  <si>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</si>
  <si>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</si>
  <si>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</si>
  <si>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</si>
  <si>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</si>
  <si>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</si>
  <si>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</si>
  <si>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</si>
  <si>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</si>
  <si>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</si>
  <si>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</si>
  <si>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</si>
  <si>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</si>
  <si>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</si>
  <si>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</si>
  <si>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</si>
  <si>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</si>
  <si>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</si>
  <si>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</si>
  <si>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</si>
  <si>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</si>
  <si>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</si>
  <si>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</si>
  <si>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</si>
  <si>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</si>
  <si>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</si>
  <si>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</si>
  <si>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</si>
  <si>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</si>
  <si>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</si>
  <si>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</si>
  <si>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</si>
  <si>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</si>
  <si>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</si>
  <si>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</si>
  <si>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</si>
  <si>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</si>
  <si>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</si>
  <si>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</si>
  <si>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</si>
  <si>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</si>
  <si>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</si>
  <si>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</si>
  <si>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</si>
  <si>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</si>
  <si>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</si>
  <si>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</si>
  <si>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</si>
  <si>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</si>
  <si>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</si>
  <si>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</si>
  <si>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</si>
  <si>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</si>
  <si>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</si>
  <si>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</si>
  <si>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</si>
  <si>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</si>
  <si>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</si>
  <si>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</si>
  <si>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</si>
  <si>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</si>
  <si>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</si>
  <si>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</si>
  <si>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</si>
  <si>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</si>
  <si>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</si>
  <si>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</si>
  <si>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</si>
  <si>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</si>
  <si>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</si>
  <si>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</si>
  <si>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</si>
  <si>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</si>
  <si>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</si>
  <si>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</si>
  <si>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</si>
  <si>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</si>
  <si>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</si>
  <si>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</si>
  <si>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</si>
  <si>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</si>
  <si>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</si>
  <si>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</si>
  <si>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</si>
  <si>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</si>
  <si>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</si>
  <si>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</si>
  <si>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</si>
  <si>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</si>
  <si>
    <t>TIỀN NHÀ TRỌ THÁNG 12/2018</t>
  </si>
  <si>
    <t>Tiền điện Tháng 11</t>
  </si>
  <si>
    <t>Tiền nước Tháng 11</t>
  </si>
  <si>
    <t>Tiền phòng Tháng 12</t>
  </si>
  <si>
    <t>Thuê bao truyền hình cáp Tháng 11</t>
  </si>
  <si>
    <t xml:space="preserve">C.YẾN: 090.1357.000 Lưu ý: Vui lòng thanh toán trước ngày 10/12/2018 tại địa chỉ nhà số 43A Nguyễn Văn Cự, P.Tân Tạo A, Q.Bình Tân </t>
  </si>
  <si>
    <t>4N. NGUYEN</t>
  </si>
  <si>
    <t>TIỀN NHÀ TRỌ THÁNG 1/2019</t>
  </si>
  <si>
    <t xml:space="preserve">C.YẾN: 090.1357.000 Lưu ý: Vui lòng thanh toán trước ngày 10/1/2019tại địa chỉ nhà số 43A Nguyễn Văn Cự, P.Tân Tạo A, Q.Bình Tân </t>
  </si>
  <si>
    <t>Tiền phòng Tháng 1</t>
  </si>
  <si>
    <t>Thuê bao truyền hình cáp Tháng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</si>
</sst>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₫_-;\-* #,##0.00\ _₫_-;_-* &quot;-&quot;??\ _₫_-;_-@_-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2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5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5" fontId="2" fillId="0" borderId="4" xfId="1" applyNumberFormat="1" applyFont="1" applyBorder="1" applyAlignment="1">
      <alignment horizontal="left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left" vertical="center" wrapText="1"/>
    </xf>
    <xf numFmtId="165" fontId="5" fillId="0" borderId="5" xfId="1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5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 wrapText="1"/>
    </xf>
    <xf numFmtId="165" fontId="10" fillId="0" borderId="12" xfId="0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  <xf numFmtId="165" fontId="11" fillId="0" borderId="0" xfId="1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5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5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164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164" fontId="5" fillId="0" borderId="0" xfId="0" applyNumberFormat="1" applyFont="1" applyFill="1" applyAlignment="1">
      <alignment horizontal="left"/>
    </xf>
    <xf numFmtId="165" fontId="2" fillId="0" borderId="4" xfId="1" applyNumberFormat="1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4" fillId="0" borderId="0" xfId="1" quotePrefix="1" applyNumberFormat="1" applyFont="1"/>
    <xf numFmtId="0" fontId="14" fillId="0" borderId="0" xfId="0" applyFont="1"/>
    <xf numFmtId="165" fontId="7" fillId="0" borderId="0" xfId="0" applyNumberFormat="1" applyFont="1" applyFill="1" applyAlignment="1">
      <alignment horizontal="left"/>
    </xf>
    <xf numFmtId="165" fontId="7" fillId="0" borderId="0" xfId="1" applyNumberFormat="1" applyFont="1"/>
    <xf numFmtId="165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5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5" fontId="13" fillId="0" borderId="0" xfId="0" applyNumberFormat="1" applyFont="1" applyBorder="1" applyAlignment="1">
      <alignment horizontal="left"/>
    </xf>
    <xf numFmtId="165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left"/>
    </xf>
    <xf numFmtId="165" fontId="4" fillId="0" borderId="5" xfId="0" applyNumberFormat="1" applyFont="1" applyBorder="1" applyAlignment="1">
      <alignment horizontal="center" vertical="center" wrapText="1"/>
    </xf>
    <xf numFmtId="165" fontId="5" fillId="0" borderId="15" xfId="1" applyNumberFormat="1" applyFont="1" applyBorder="1" applyAlignment="1">
      <alignment horizontal="center" vertical="center"/>
    </xf>
    <xf numFmtId="165" fontId="5" fillId="0" borderId="16" xfId="1" applyNumberFormat="1" applyFont="1" applyFill="1" applyBorder="1" applyAlignment="1">
      <alignment horizontal="center" vertical="center"/>
    </xf>
    <xf numFmtId="165" fontId="16" fillId="0" borderId="0" xfId="1" applyNumberFormat="1" applyFont="1" applyFill="1" applyAlignment="1">
      <alignment horizontal="center" vertical="center" wrapText="1"/>
    </xf>
    <xf numFmtId="165" fontId="19" fillId="0" borderId="0" xfId="1" applyNumberFormat="1" applyFont="1" applyFill="1" applyAlignment="1">
      <alignment horizontal="center" vertical="center" wrapText="1"/>
    </xf>
    <xf numFmtId="165" fontId="5" fillId="0" borderId="0" xfId="1" applyNumberFormat="1" applyFont="1" applyAlignment="1">
      <alignment horizontal="left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31" xfId="1" applyNumberFormat="1" applyFont="1" applyFill="1" applyBorder="1" applyAlignment="1">
      <alignment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5" fontId="2" fillId="5" borderId="33" xfId="1" applyNumberFormat="1" applyFont="1" applyFill="1" applyBorder="1" applyAlignment="1">
      <alignment vertical="center" wrapText="1"/>
    </xf>
    <xf numFmtId="165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165" fontId="22" fillId="0" borderId="20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5" fontId="16" fillId="0" borderId="0" xfId="1" applyNumberFormat="1" applyFont="1"/>
    <xf numFmtId="165" fontId="16" fillId="0" borderId="43" xfId="1" applyNumberFormat="1" applyFont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2" fillId="0" borderId="0" xfId="1" applyNumberFormat="1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0" borderId="0" xfId="1" applyNumberFormat="1" applyFont="1"/>
    <xf numFmtId="165" fontId="2" fillId="5" borderId="0" xfId="1" applyNumberFormat="1" applyFont="1" applyFill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/>
    </xf>
    <xf numFmtId="165" fontId="2" fillId="6" borderId="0" xfId="1" applyNumberFormat="1" applyFont="1" applyFill="1" applyAlignment="1">
      <alignment horizontal="center" vertical="center" wrapText="1"/>
    </xf>
    <xf numFmtId="164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5" fontId="2" fillId="0" borderId="0" xfId="1" quotePrefix="1" applyNumberFormat="1" applyFont="1"/>
    <xf numFmtId="0" fontId="2" fillId="0" borderId="0" xfId="0" applyFont="1"/>
    <xf numFmtId="165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6" fillId="0" borderId="0" xfId="1" applyNumberFormat="1" applyFont="1" applyFill="1" applyAlignment="1">
      <alignment horizontal="center" vertical="center" wrapText="1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7" fillId="0" borderId="0" xfId="0" applyNumberFormat="1" applyFont="1" applyFill="1" applyAlignment="1">
      <alignment horizontal="center" vertical="center" wrapText="1"/>
    </xf>
    <xf numFmtId="165" fontId="28" fillId="0" borderId="0" xfId="1" applyNumberFormat="1" applyFont="1" applyFill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14" fillId="0" borderId="11" xfId="0" quotePrefix="1" applyFont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0" fillId="0" borderId="19" xfId="0" applyBorder="1"/>
    <xf numFmtId="0" fontId="0" fillId="0" borderId="4" xfId="0" applyBorder="1"/>
    <xf numFmtId="0" fontId="25" fillId="0" borderId="9" xfId="0" applyFont="1" applyBorder="1"/>
    <xf numFmtId="0" fontId="25" fillId="0" borderId="10" xfId="0" applyFont="1" applyBorder="1"/>
    <xf numFmtId="0" fontId="15" fillId="0" borderId="9" xfId="0" applyFont="1" applyBorder="1"/>
    <xf numFmtId="0" fontId="15" fillId="0" borderId="10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1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29" xfId="1" applyNumberFormat="1" applyFont="1" applyFill="1" applyBorder="1" applyAlignment="1">
      <alignment horizontal="center" vertical="center" wrapText="1"/>
    </xf>
    <xf numFmtId="165" fontId="13" fillId="0" borderId="5" xfId="1" applyNumberFormat="1" applyFont="1" applyFill="1" applyBorder="1" applyAlignment="1">
      <alignment horizontal="center" vertical="center" wrapText="1"/>
    </xf>
    <xf numFmtId="165" fontId="13" fillId="0" borderId="15" xfId="1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5" fontId="2" fillId="0" borderId="28" xfId="1" applyNumberFormat="1" applyFont="1" applyFill="1" applyBorder="1" applyAlignment="1">
      <alignment horizontal="center" vertical="center" wrapText="1"/>
    </xf>
    <xf numFmtId="165" fontId="2" fillId="0" borderId="8" xfId="1" applyNumberFormat="1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65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0" fillId="0" borderId="36" xfId="0" applyFont="1" applyBorder="1" applyAlignment="1">
      <alignment horizontal="left"/>
    </xf>
    <xf numFmtId="165" fontId="2" fillId="0" borderId="17" xfId="1" applyNumberFormat="1" applyFont="1" applyFill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7" xfId="1" applyNumberFormat="1" applyFont="1" applyFill="1" applyBorder="1" applyAlignment="1">
      <alignment horizontal="center" vertical="center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13" fillId="0" borderId="20" xfId="1" applyNumberFormat="1" applyFont="1" applyFill="1" applyBorder="1" applyAlignment="1">
      <alignment horizontal="center" vertical="center" wrapText="1"/>
    </xf>
    <xf numFmtId="165" fontId="13" fillId="0" borderId="40" xfId="1" applyNumberFormat="1" applyFont="1" applyFill="1" applyBorder="1" applyAlignment="1">
      <alignment horizontal="center" vertical="center" wrapText="1"/>
    </xf>
    <xf numFmtId="165" fontId="13" fillId="0" borderId="29" xfId="1" applyNumberFormat="1" applyFont="1" applyFill="1" applyBorder="1" applyAlignment="1">
      <alignment horizontal="center" vertical="center" wrapText="1"/>
    </xf>
    <xf numFmtId="165" fontId="4" fillId="0" borderId="37" xfId="1" applyNumberFormat="1" applyFont="1" applyFill="1" applyBorder="1" applyAlignment="1">
      <alignment horizontal="center" vertical="center" wrapText="1"/>
    </xf>
    <xf numFmtId="165" fontId="4" fillId="0" borderId="41" xfId="1" applyNumberFormat="1" applyFont="1" applyFill="1" applyBorder="1" applyAlignment="1">
      <alignment horizontal="center" vertical="center" wrapText="1"/>
    </xf>
    <xf numFmtId="165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aovien\AppData\Local\Temp\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abSelected="1" topLeftCell="A73" zoomScale="75" zoomScaleNormal="100" zoomScaleSheetLayoutView="91" zoomScalePageLayoutView="75" workbookViewId="0">
      <selection activeCell="O130" sqref="O130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23" t="s">
        <v>0</v>
      </c>
      <c r="B1" s="224"/>
      <c r="C1" s="225" t="s">
        <v>199</v>
      </c>
      <c r="D1" s="225"/>
      <c r="E1" s="225"/>
      <c r="F1" s="225"/>
      <c r="G1" s="225"/>
      <c r="H1" s="225"/>
      <c r="I1" s="225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201</v>
      </c>
      <c r="B2" s="227" t="s">
        <v>9</v>
      </c>
      <c r="C2" s="228"/>
      <c r="D2" s="228"/>
      <c r="E2" s="228"/>
      <c r="F2" s="227" t="s">
        <v>10</v>
      </c>
      <c r="G2" s="227"/>
      <c r="H2" s="227"/>
      <c r="I2" s="227"/>
      <c r="J2" s="227" t="s">
        <v>202</v>
      </c>
      <c r="K2" s="231" t="s">
        <v>12</v>
      </c>
      <c r="L2" s="232">
        <f>E4+I4+K11</f>
        <v>1422000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217" t="s">
        <v>13</v>
      </c>
      <c r="C3" s="217" t="s">
        <v>14</v>
      </c>
      <c r="D3" s="217" t="s">
        <v>15</v>
      </c>
      <c r="E3" s="216" t="s">
        <v>16</v>
      </c>
      <c r="F3" s="217" t="s">
        <v>13</v>
      </c>
      <c r="G3" s="217" t="s">
        <v>14</v>
      </c>
      <c r="H3" s="219" t="s">
        <v>17</v>
      </c>
      <c r="I3" s="216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-1219000</v>
      </c>
    </row>
    <row r="4" spans="1:17" ht="20.100000000000001" customHeight="1" x14ac:dyDescent="0.3">
      <c r="A4" s="186">
        <v>0</v>
      </c>
      <c r="B4" s="187">
        <v>2734</v>
      </c>
      <c r="C4" s="187">
        <v>3360</v>
      </c>
      <c r="D4" s="188">
        <f>C4-B4</f>
        <v>626</v>
      </c>
      <c r="E4" s="20">
        <f>D4*2000</f>
        <v>1252000</v>
      </c>
      <c r="F4" s="187">
        <v>415</v>
      </c>
      <c r="G4" s="187">
        <v>425</v>
      </c>
      <c r="H4" s="21">
        <f>G4-F4</f>
        <v>10</v>
      </c>
      <c r="I4" s="22">
        <f>H4*10000</f>
        <v>100000</v>
      </c>
      <c r="J4" s="22"/>
      <c r="K4" s="23">
        <f>E4+I4</f>
        <v>1352000</v>
      </c>
      <c r="L4" s="230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1/2019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1</v>
      </c>
      <c r="B9" s="227" t="str">
        <f>B2</f>
        <v>Tiền điện Tháng 12</v>
      </c>
      <c r="C9" s="228"/>
      <c r="D9" s="228"/>
      <c r="E9" s="228"/>
      <c r="F9" s="227" t="str">
        <f>F2</f>
        <v>Tiền nước Tháng 12</v>
      </c>
      <c r="G9" s="227"/>
      <c r="H9" s="227"/>
      <c r="I9" s="227"/>
      <c r="J9" s="227" t="str">
        <f>J2</f>
        <v>Thuê bao truyền hình cáp Tháng 1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217" t="s">
        <v>13</v>
      </c>
      <c r="C10" s="217" t="s">
        <v>14</v>
      </c>
      <c r="D10" s="217" t="s">
        <v>15</v>
      </c>
      <c r="E10" s="216" t="s">
        <v>16</v>
      </c>
      <c r="F10" s="217" t="s">
        <v>13</v>
      </c>
      <c r="G10" s="217" t="s">
        <v>14</v>
      </c>
      <c r="H10" s="219" t="s">
        <v>17</v>
      </c>
      <c r="I10" s="215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579</v>
      </c>
      <c r="G11" s="187">
        <v>586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1/2019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1</v>
      </c>
      <c r="B16" s="227" t="str">
        <f>B2</f>
        <v>Tiền điện Tháng 12</v>
      </c>
      <c r="C16" s="228"/>
      <c r="D16" s="228"/>
      <c r="E16" s="228"/>
      <c r="F16" s="227" t="str">
        <f>F2</f>
        <v>Tiền nước Tháng 12</v>
      </c>
      <c r="G16" s="227"/>
      <c r="H16" s="227"/>
      <c r="I16" s="227"/>
      <c r="J16" s="227" t="str">
        <f>J2</f>
        <v>Thuê bao truyền hình cáp Tháng 1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217" t="s">
        <v>169</v>
      </c>
      <c r="C17" s="217" t="s">
        <v>170</v>
      </c>
      <c r="D17" s="217" t="s">
        <v>168</v>
      </c>
      <c r="E17" s="216" t="s">
        <v>16</v>
      </c>
      <c r="F17" s="217" t="s">
        <v>13</v>
      </c>
      <c r="G17" s="217" t="s">
        <v>14</v>
      </c>
      <c r="H17" s="219" t="s">
        <v>17</v>
      </c>
      <c r="I17" s="215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86">
        <v>1300000</v>
      </c>
      <c r="B18" s="187">
        <v>208</v>
      </c>
      <c r="C18" s="187">
        <v>270</v>
      </c>
      <c r="D18" s="19">
        <f>C18-B18</f>
        <v>62</v>
      </c>
      <c r="E18" s="48">
        <f>IF(D18&lt;=50,D18*$N$2,(D18-50)*$N$3+50*$N$2)</f>
        <v>186000</v>
      </c>
      <c r="F18" s="187">
        <v>665</v>
      </c>
      <c r="G18" s="187">
        <v>667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1516000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200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1/2019</v>
      </c>
      <c r="D22" s="225"/>
      <c r="E22" s="225"/>
      <c r="F22" s="225"/>
      <c r="G22" s="225"/>
      <c r="H22" s="225"/>
      <c r="I22" s="225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43" t="str">
        <f>A2</f>
        <v>Tiền phòng Tháng 1</v>
      </c>
      <c r="B23" s="245" t="str">
        <f>B2</f>
        <v>Tiền điện Tháng 12</v>
      </c>
      <c r="C23" s="246"/>
      <c r="D23" s="246"/>
      <c r="E23" s="247"/>
      <c r="F23" s="245" t="str">
        <f>F2</f>
        <v>Tiền nước Tháng 12</v>
      </c>
      <c r="G23" s="246"/>
      <c r="H23" s="246"/>
      <c r="I23" s="247"/>
      <c r="J23" s="248" t="str">
        <f>J2</f>
        <v>Thuê bao truyền hình cáp Tháng 1</v>
      </c>
      <c r="K23" s="250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4"/>
      <c r="B24" s="217" t="s">
        <v>13</v>
      </c>
      <c r="C24" s="217" t="s">
        <v>14</v>
      </c>
      <c r="D24" s="217" t="s">
        <v>15</v>
      </c>
      <c r="E24" s="216" t="s">
        <v>16</v>
      </c>
      <c r="F24" s="217" t="s">
        <v>13</v>
      </c>
      <c r="G24" s="217" t="s">
        <v>14</v>
      </c>
      <c r="H24" s="219" t="s">
        <v>17</v>
      </c>
      <c r="I24" s="215" t="s">
        <v>16</v>
      </c>
      <c r="J24" s="249"/>
      <c r="K24" s="251"/>
      <c r="L24" s="253"/>
      <c r="M24" s="46"/>
      <c r="N24" s="15"/>
      <c r="O24" s="15"/>
      <c r="P24" s="16"/>
    </row>
    <row r="25" spans="1:16" x14ac:dyDescent="0.3">
      <c r="A25" s="186">
        <v>1300000</v>
      </c>
      <c r="B25" s="187">
        <v>5159</v>
      </c>
      <c r="C25" s="187">
        <v>5175</v>
      </c>
      <c r="D25" s="19">
        <f>C25-B25</f>
        <v>16</v>
      </c>
      <c r="E25" s="48">
        <f>IF(D25&lt;=50,D25*$N$2,(D25-50)*$N$3+50*$N$2)</f>
        <v>48000</v>
      </c>
      <c r="F25" s="187">
        <v>770</v>
      </c>
      <c r="G25" s="187">
        <v>776</v>
      </c>
      <c r="H25" s="21">
        <f>G25-F25</f>
        <v>6</v>
      </c>
      <c r="I25" s="22">
        <f>H25*$O$2</f>
        <v>90000</v>
      </c>
      <c r="J25" s="22"/>
      <c r="K25" s="23">
        <f>A25+E25+I25+J25</f>
        <v>1438000</v>
      </c>
      <c r="L25" s="254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090.1357.000 Lưu ý: Vui lòng thanh toán trước ngày 10/1/2019tại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1/2019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1</v>
      </c>
      <c r="B28" s="227" t="str">
        <f>B2</f>
        <v>Tiền điện Tháng 12</v>
      </c>
      <c r="C28" s="228"/>
      <c r="D28" s="228"/>
      <c r="E28" s="228"/>
      <c r="F28" s="227" t="str">
        <f>F2</f>
        <v>Tiền nước Tháng 12</v>
      </c>
      <c r="G28" s="227"/>
      <c r="H28" s="227"/>
      <c r="I28" s="227"/>
      <c r="J28" s="227" t="str">
        <f>J2</f>
        <v>Thuê bao truyền hình cáp Tháng 1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217" t="s">
        <v>13</v>
      </c>
      <c r="C29" s="217" t="s">
        <v>14</v>
      </c>
      <c r="D29" s="217" t="s">
        <v>15</v>
      </c>
      <c r="E29" s="216" t="s">
        <v>16</v>
      </c>
      <c r="F29" s="217" t="s">
        <v>13</v>
      </c>
      <c r="G29" s="217" t="s">
        <v>14</v>
      </c>
      <c r="H29" s="219" t="s">
        <v>17</v>
      </c>
      <c r="I29" s="215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86">
        <v>1300000</v>
      </c>
      <c r="B30" s="187">
        <v>1480</v>
      </c>
      <c r="C30" s="187">
        <v>1544</v>
      </c>
      <c r="D30" s="19">
        <f>C30-B30</f>
        <v>64</v>
      </c>
      <c r="E30" s="48">
        <f>IF(D30&lt;=50,D30*$N$2,(D30-50)*$N$3+50*$N$2)</f>
        <v>192000</v>
      </c>
      <c r="F30" s="187">
        <v>570</v>
      </c>
      <c r="G30" s="187">
        <v>574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1582000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090.1357.000 Lưu ý: Vui lòng thanh toán trước ngày 10/1/2019tại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1/2019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1</v>
      </c>
      <c r="B35" s="227" t="str">
        <f>B2</f>
        <v>Tiền điện Tháng 12</v>
      </c>
      <c r="C35" s="228"/>
      <c r="D35" s="228"/>
      <c r="E35" s="228"/>
      <c r="F35" s="227" t="str">
        <f>F2</f>
        <v>Tiền nước Tháng 12</v>
      </c>
      <c r="G35" s="227"/>
      <c r="H35" s="227"/>
      <c r="I35" s="227"/>
      <c r="J35" s="227" t="str">
        <f>J2</f>
        <v>Thuê bao truyền hình cáp Tháng 1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217" t="s">
        <v>13</v>
      </c>
      <c r="C36" s="217" t="s">
        <v>14</v>
      </c>
      <c r="D36" s="217" t="s">
        <v>15</v>
      </c>
      <c r="E36" s="216" t="s">
        <v>16</v>
      </c>
      <c r="F36" s="217" t="s">
        <v>13</v>
      </c>
      <c r="G36" s="217" t="s">
        <v>14</v>
      </c>
      <c r="H36" s="219" t="s">
        <v>17</v>
      </c>
      <c r="I36" s="215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2250</v>
      </c>
      <c r="C37" s="187">
        <v>2375</v>
      </c>
      <c r="D37" s="19">
        <f>C37-B37</f>
        <v>125</v>
      </c>
      <c r="E37" s="48">
        <f>IF(D37&lt;=50,D37*$N$2,(D37-50)*$N$3+50*$N$2)</f>
        <v>375000</v>
      </c>
      <c r="F37" s="187">
        <v>614</v>
      </c>
      <c r="G37" s="187">
        <v>621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1780000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090.1357.000 Lưu ý: Vui lòng thanh toán trước ngày 10/1/2019tại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1/2019</v>
      </c>
      <c r="D41" s="225"/>
      <c r="E41" s="225"/>
      <c r="F41" s="225"/>
      <c r="G41" s="225"/>
      <c r="H41" s="225"/>
      <c r="I41" s="225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1</v>
      </c>
      <c r="B42" s="227" t="str">
        <f>B2</f>
        <v>Tiền điện Tháng 12</v>
      </c>
      <c r="C42" s="228"/>
      <c r="D42" s="228"/>
      <c r="E42" s="228"/>
      <c r="F42" s="227" t="str">
        <f>F2</f>
        <v>Tiền nước Tháng 12</v>
      </c>
      <c r="G42" s="227"/>
      <c r="H42" s="227"/>
      <c r="I42" s="227"/>
      <c r="J42" s="227" t="str">
        <f>J2</f>
        <v>Thuê bao truyền hình cáp Tháng 1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217" t="s">
        <v>13</v>
      </c>
      <c r="C43" s="217" t="s">
        <v>14</v>
      </c>
      <c r="D43" s="217" t="s">
        <v>15</v>
      </c>
      <c r="E43" s="216" t="s">
        <v>16</v>
      </c>
      <c r="F43" s="217" t="s">
        <v>13</v>
      </c>
      <c r="G43" s="217" t="s">
        <v>14</v>
      </c>
      <c r="H43" s="219" t="s">
        <v>17</v>
      </c>
      <c r="I43" s="215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4389</v>
      </c>
      <c r="C44" s="187">
        <v>4508</v>
      </c>
      <c r="D44" s="19">
        <f>C44-B44</f>
        <v>119</v>
      </c>
      <c r="E44" s="48">
        <f>IF(D44&lt;=50,D44*$N$2,(D44-50)*$N$3+50*$N$2)</f>
        <v>357000</v>
      </c>
      <c r="F44" s="187">
        <v>728</v>
      </c>
      <c r="G44" s="187">
        <v>736</v>
      </c>
      <c r="H44" s="21">
        <f>G44-F44</f>
        <v>8</v>
      </c>
      <c r="I44" s="22">
        <f>H44*$O$2</f>
        <v>120000</v>
      </c>
      <c r="J44" s="22">
        <v>30000</v>
      </c>
      <c r="K44" s="23">
        <f>(A44+E44+I44+J44)</f>
        <v>1807000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090.1357.000 Lưu ý: Vui lòng thanh toán trước ngày 10/1/2019tại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1/2019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1</v>
      </c>
      <c r="B49" s="227" t="str">
        <f>B2</f>
        <v>Tiền điện Tháng 12</v>
      </c>
      <c r="C49" s="228"/>
      <c r="D49" s="228"/>
      <c r="E49" s="228"/>
      <c r="F49" s="227" t="str">
        <f>F2</f>
        <v>Tiền nước Tháng 12</v>
      </c>
      <c r="G49" s="227"/>
      <c r="H49" s="227"/>
      <c r="I49" s="227"/>
      <c r="J49" s="227" t="str">
        <f>J2</f>
        <v>Thuê bao truyền hình cáp Tháng 1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217" t="s">
        <v>13</v>
      </c>
      <c r="C50" s="217" t="s">
        <v>14</v>
      </c>
      <c r="D50" s="217" t="s">
        <v>15</v>
      </c>
      <c r="E50" s="216" t="s">
        <v>16</v>
      </c>
      <c r="F50" s="217" t="s">
        <v>13</v>
      </c>
      <c r="G50" s="217" t="s">
        <v>14</v>
      </c>
      <c r="H50" s="219" t="s">
        <v>17</v>
      </c>
      <c r="I50" s="215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5753</v>
      </c>
      <c r="C51" s="187">
        <v>5853</v>
      </c>
      <c r="D51" s="19">
        <f>C51-B51</f>
        <v>100</v>
      </c>
      <c r="E51" s="48">
        <f>IF(D51&lt;=50,D51*$N$2,(D51-50)*$N$3+50*$N$2)</f>
        <v>300000</v>
      </c>
      <c r="F51" s="187">
        <v>701</v>
      </c>
      <c r="G51" s="187">
        <v>709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1720000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090.1357.000 Lưu ý: Vui lòng thanh toán trước ngày 10/1/2019tại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1/2019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1</v>
      </c>
      <c r="B54" s="227" t="str">
        <f>B2</f>
        <v>Tiền điện Tháng 12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1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217" t="s">
        <v>13</v>
      </c>
      <c r="C55" s="217" t="s">
        <v>14</v>
      </c>
      <c r="D55" s="217" t="s">
        <v>15</v>
      </c>
      <c r="E55" s="216" t="s">
        <v>16</v>
      </c>
      <c r="F55" s="217" t="s">
        <v>13</v>
      </c>
      <c r="G55" s="217" t="s">
        <v>14</v>
      </c>
      <c r="H55" s="219" t="s">
        <v>17</v>
      </c>
      <c r="I55" s="215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86">
        <v>3000000</v>
      </c>
      <c r="B56" s="187">
        <v>5156</v>
      </c>
      <c r="C56" s="187">
        <v>5271</v>
      </c>
      <c r="D56" s="19">
        <f>C56-B56</f>
        <v>115</v>
      </c>
      <c r="E56" s="48">
        <f>IF(D56&lt;=50,D56*$N$2,(D56-50)*$N$3+50*$N$2)</f>
        <v>345000</v>
      </c>
      <c r="F56" s="187">
        <v>474</v>
      </c>
      <c r="G56" s="187">
        <v>476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3375000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090.1357.000 Lưu ý: Vui lòng thanh toán trước ngày 10/1/2019tại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1/2019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1</v>
      </c>
      <c r="B61" s="245" t="str">
        <f>B2</f>
        <v>Tiền điện Tháng 12</v>
      </c>
      <c r="C61" s="260"/>
      <c r="D61" s="260"/>
      <c r="E61" s="261"/>
      <c r="F61" s="245" t="str">
        <f>F2</f>
        <v>Tiền nước Tháng 12</v>
      </c>
      <c r="G61" s="246"/>
      <c r="H61" s="246"/>
      <c r="I61" s="247"/>
      <c r="J61" s="248" t="str">
        <f>J2</f>
        <v>Thuê bao truyền hình cáp Tháng 1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217" t="s">
        <v>15</v>
      </c>
      <c r="E62" s="216" t="s">
        <v>16</v>
      </c>
      <c r="F62" s="60" t="s">
        <v>13</v>
      </c>
      <c r="G62" s="60" t="s">
        <v>14</v>
      </c>
      <c r="H62" s="219" t="s">
        <v>17</v>
      </c>
      <c r="I62" s="215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86">
        <v>1300000</v>
      </c>
      <c r="B63" s="189">
        <v>6568</v>
      </c>
      <c r="C63" s="189">
        <v>6693</v>
      </c>
      <c r="D63" s="19">
        <f>C63-B63</f>
        <v>125</v>
      </c>
      <c r="E63" s="48">
        <f>IF(D63&lt;=50,D63*$N$2,(D63-50)*$N$3+50*$N$2)</f>
        <v>375000</v>
      </c>
      <c r="F63" s="187">
        <v>657</v>
      </c>
      <c r="G63" s="187">
        <v>663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1795000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090.1357.000 Lưu ý: Vui lòng thanh toán trước ngày 10/1/2019tại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1/2019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1</v>
      </c>
      <c r="B68" s="245" t="str">
        <f>B2</f>
        <v>Tiền điện Tháng 12</v>
      </c>
      <c r="C68" s="260"/>
      <c r="D68" s="260"/>
      <c r="E68" s="261"/>
      <c r="F68" s="245" t="str">
        <f>F2</f>
        <v>Tiền nước Tháng 12</v>
      </c>
      <c r="G68" s="246"/>
      <c r="H68" s="246"/>
      <c r="I68" s="247"/>
      <c r="J68" s="248" t="str">
        <f>J2</f>
        <v>Thuê bao truyền hình cáp Tháng 1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217" t="s">
        <v>15</v>
      </c>
      <c r="E69" s="216" t="s">
        <v>16</v>
      </c>
      <c r="F69" s="60" t="s">
        <v>13</v>
      </c>
      <c r="G69" s="60" t="s">
        <v>14</v>
      </c>
      <c r="H69" s="219" t="s">
        <v>17</v>
      </c>
      <c r="I69" s="215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10943</v>
      </c>
      <c r="C70" s="189">
        <v>11224</v>
      </c>
      <c r="D70" s="19">
        <f>C70-B70</f>
        <v>281</v>
      </c>
      <c r="E70" s="48">
        <f>IF(D70&lt;=50,D70*$N$2,(D70-50)*$N$3+50*$N$2)</f>
        <v>843000</v>
      </c>
      <c r="F70" s="187">
        <v>637</v>
      </c>
      <c r="G70" s="187">
        <v>648</v>
      </c>
      <c r="H70" s="21">
        <f>G70-F70</f>
        <v>11</v>
      </c>
      <c r="I70" s="22">
        <f>H70*$O$2</f>
        <v>165000</v>
      </c>
      <c r="J70" s="22"/>
      <c r="K70" s="23">
        <f>A70+E70+I70+J70</f>
        <v>2308000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090.1357.000 Lưu ý: Vui lòng thanh toán trước ngày 10/1/2019tại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1/2019</v>
      </c>
      <c r="D74" s="225"/>
      <c r="E74" s="225"/>
      <c r="F74" s="225"/>
      <c r="G74" s="225"/>
      <c r="H74" s="225"/>
      <c r="I74" s="225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1</v>
      </c>
      <c r="B75" s="245" t="str">
        <f>B2</f>
        <v>Tiền điện Tháng 12</v>
      </c>
      <c r="C75" s="260"/>
      <c r="D75" s="260"/>
      <c r="E75" s="261"/>
      <c r="F75" s="245" t="str">
        <f>F2</f>
        <v>Tiền nước Tháng 12</v>
      </c>
      <c r="G75" s="246"/>
      <c r="H75" s="246"/>
      <c r="I75" s="247"/>
      <c r="J75" s="248" t="str">
        <f>J2</f>
        <v>Thuê bao truyền hình cáp Tháng 1</v>
      </c>
      <c r="K75" s="250" t="str">
        <f>K2</f>
        <v>Số tiền phải đóng (đồng)</v>
      </c>
      <c r="L75" s="232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217" t="s">
        <v>15</v>
      </c>
      <c r="E76" s="216" t="s">
        <v>16</v>
      </c>
      <c r="F76" s="60" t="s">
        <v>13</v>
      </c>
      <c r="G76" s="60" t="s">
        <v>14</v>
      </c>
      <c r="H76" s="219" t="s">
        <v>17</v>
      </c>
      <c r="I76" s="215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86">
        <v>1300000</v>
      </c>
      <c r="B77" s="189">
        <v>20327</v>
      </c>
      <c r="C77" s="189">
        <v>20353</v>
      </c>
      <c r="D77" s="19">
        <f>C77-B77</f>
        <v>26</v>
      </c>
      <c r="E77" s="20">
        <f>IF(D77&lt;=50,D77*$N$2,(D77-50)*$N$3+50*$N$2)</f>
        <v>78000</v>
      </c>
      <c r="F77" s="187">
        <v>841</v>
      </c>
      <c r="G77" s="187">
        <v>847</v>
      </c>
      <c r="H77" s="21">
        <f>G77-F77</f>
        <v>6</v>
      </c>
      <c r="I77" s="22">
        <f>H77*$O$2</f>
        <v>90000</v>
      </c>
      <c r="J77" s="22"/>
      <c r="K77" s="23">
        <f>A77+E77+I77+J77</f>
        <v>1468000</v>
      </c>
      <c r="L77" s="230"/>
      <c r="M77" s="24"/>
      <c r="N77" s="25"/>
      <c r="O77" s="26"/>
      <c r="P77" s="26"/>
    </row>
    <row r="78" spans="1:16" ht="75" customHeight="1" thickBot="1" x14ac:dyDescent="0.35">
      <c r="A78" s="240"/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1/2019</v>
      </c>
      <c r="D79" s="225"/>
      <c r="E79" s="225"/>
      <c r="F79" s="225"/>
      <c r="G79" s="225"/>
      <c r="H79" s="225"/>
      <c r="I79" s="225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1</v>
      </c>
      <c r="B80" s="245" t="str">
        <f>B2</f>
        <v>Tiền điện Tháng 12</v>
      </c>
      <c r="C80" s="260"/>
      <c r="D80" s="260"/>
      <c r="E80" s="261"/>
      <c r="F80" s="245" t="str">
        <f>F2</f>
        <v>Tiền nước Tháng 12</v>
      </c>
      <c r="G80" s="246"/>
      <c r="H80" s="246"/>
      <c r="I80" s="247"/>
      <c r="J80" s="248" t="str">
        <f>J2</f>
        <v>Thuê bao truyền hình cáp Tháng 1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217" t="s">
        <v>15</v>
      </c>
      <c r="E81" s="216" t="s">
        <v>16</v>
      </c>
      <c r="F81" s="60" t="s">
        <v>13</v>
      </c>
      <c r="G81" s="60" t="s">
        <v>14</v>
      </c>
      <c r="H81" s="219" t="s">
        <v>17</v>
      </c>
      <c r="I81" s="215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5099</v>
      </c>
      <c r="C82" s="187">
        <v>5124</v>
      </c>
      <c r="D82" s="19">
        <f>C82-B82</f>
        <v>25</v>
      </c>
      <c r="E82" s="48">
        <f>IF(D82&lt;=50,D82*$N$2,(D82-50)*$N$3+50*$N$2)</f>
        <v>75000</v>
      </c>
      <c r="F82" s="187">
        <v>640</v>
      </c>
      <c r="G82" s="187">
        <v>644</v>
      </c>
      <c r="H82" s="21">
        <f>G82-F82</f>
        <v>4</v>
      </c>
      <c r="I82" s="22">
        <f>H82*$O$2</f>
        <v>60000</v>
      </c>
      <c r="J82" s="22"/>
      <c r="K82" s="23">
        <f>A82+E82+I82+J82</f>
        <v>1435000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090.1357.000 Lưu ý: Vui lòng thanh toán trước ngày 10/1/2019tại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1/2019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1</v>
      </c>
      <c r="B87" s="245" t="str">
        <f>B2</f>
        <v>Tiền điện Tháng 12</v>
      </c>
      <c r="C87" s="260"/>
      <c r="D87" s="260"/>
      <c r="E87" s="261"/>
      <c r="F87" s="245" t="str">
        <f>F2</f>
        <v>Tiền nước Tháng 12</v>
      </c>
      <c r="G87" s="246"/>
      <c r="H87" s="246"/>
      <c r="I87" s="247"/>
      <c r="J87" s="248" t="str">
        <f>J2</f>
        <v>Thuê bao truyền hình cáp Tháng 1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217" t="s">
        <v>15</v>
      </c>
      <c r="E88" s="216" t="s">
        <v>16</v>
      </c>
      <c r="F88" s="60" t="s">
        <v>13</v>
      </c>
      <c r="G88" s="60" t="s">
        <v>14</v>
      </c>
      <c r="H88" s="219" t="s">
        <v>17</v>
      </c>
      <c r="I88" s="215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3555</v>
      </c>
      <c r="C89" s="187">
        <v>3644</v>
      </c>
      <c r="D89" s="19">
        <f>C89-B89</f>
        <v>89</v>
      </c>
      <c r="E89" s="48">
        <f>IF(D89&lt;=50,D89*$N$2,(D89-50)*$N$3+50*$N$2)</f>
        <v>267000</v>
      </c>
      <c r="F89" s="187">
        <v>820</v>
      </c>
      <c r="G89" s="187">
        <v>835</v>
      </c>
      <c r="H89" s="21">
        <f>G89-F89</f>
        <v>15</v>
      </c>
      <c r="I89" s="22">
        <f>H89*$O$2</f>
        <v>225000</v>
      </c>
      <c r="J89" s="22">
        <v>0</v>
      </c>
      <c r="K89" s="23">
        <f>A89+E89+I89+J89</f>
        <v>1792000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090.1357.000 Lưu ý: Vui lòng thanh toán trước ngày 10/1/2019tại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1/2019</v>
      </c>
      <c r="D93" s="225"/>
      <c r="E93" s="225"/>
      <c r="F93" s="225"/>
      <c r="G93" s="225"/>
      <c r="H93" s="225"/>
      <c r="I93" s="225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12</v>
      </c>
      <c r="C94" s="260"/>
      <c r="D94" s="260"/>
      <c r="E94" s="261"/>
      <c r="F94" s="245" t="str">
        <f>F2</f>
        <v>Tiền nước Tháng 12</v>
      </c>
      <c r="G94" s="246"/>
      <c r="H94" s="246"/>
      <c r="I94" s="247"/>
      <c r="J94" s="248" t="str">
        <f>J9</f>
        <v>Thuê bao truyền hình cáp Tháng 1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217" t="s">
        <v>15</v>
      </c>
      <c r="E95" s="216" t="s">
        <v>16</v>
      </c>
      <c r="F95" s="60" t="s">
        <v>13</v>
      </c>
      <c r="G95" s="60" t="s">
        <v>14</v>
      </c>
      <c r="H95" s="219" t="s">
        <v>17</v>
      </c>
      <c r="I95" s="215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4562</v>
      </c>
      <c r="C96" s="187">
        <v>4659</v>
      </c>
      <c r="D96" s="187">
        <f>C96-B96</f>
        <v>97</v>
      </c>
      <c r="E96" s="48">
        <f>IF(D96&lt;=50,D96*$N$2,(D96-50)*$N$3+50*$N$2)</f>
        <v>291000</v>
      </c>
      <c r="F96" s="187">
        <v>238</v>
      </c>
      <c r="G96" s="187">
        <v>241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1636000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090.1357.000 Lưu ý: Vui lòng thanh toán trước ngày 10/1/2019tại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1/2019</v>
      </c>
      <c r="D100" s="225"/>
      <c r="E100" s="225"/>
      <c r="F100" s="225"/>
      <c r="G100" s="225"/>
      <c r="H100" s="225"/>
      <c r="I100" s="225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1</v>
      </c>
      <c r="B101" s="245" t="str">
        <f>B2</f>
        <v>Tiền điện Tháng 12</v>
      </c>
      <c r="C101" s="260"/>
      <c r="D101" s="260"/>
      <c r="E101" s="261"/>
      <c r="F101" s="245" t="str">
        <f>F2</f>
        <v>Tiền nước Tháng 12</v>
      </c>
      <c r="G101" s="246"/>
      <c r="H101" s="246"/>
      <c r="I101" s="247"/>
      <c r="J101" s="248" t="str">
        <f>J2</f>
        <v>Thuê bao truyền hình cáp Tháng 1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217" t="s">
        <v>15</v>
      </c>
      <c r="E102" s="216" t="s">
        <v>16</v>
      </c>
      <c r="F102" s="60" t="s">
        <v>13</v>
      </c>
      <c r="G102" s="60" t="s">
        <v>14</v>
      </c>
      <c r="H102" s="219" t="s">
        <v>17</v>
      </c>
      <c r="I102" s="215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86">
        <v>1300000</v>
      </c>
      <c r="B103" s="187">
        <v>4491</v>
      </c>
      <c r="C103" s="187">
        <v>4543</v>
      </c>
      <c r="D103" s="19">
        <f>C103-B103</f>
        <v>52</v>
      </c>
      <c r="E103" s="48">
        <f>IF(D103&lt;=50,D103*$N$2,(D103-50)*$N$3+50*$N$2)</f>
        <v>156000</v>
      </c>
      <c r="F103" s="187">
        <v>556</v>
      </c>
      <c r="G103" s="187">
        <v>564</v>
      </c>
      <c r="H103" s="21">
        <f>G103-F103</f>
        <v>8</v>
      </c>
      <c r="I103" s="22">
        <f>H103*$O$2</f>
        <v>120000</v>
      </c>
      <c r="J103" s="22"/>
      <c r="K103" s="23">
        <f>A103+E103+I103+J103</f>
        <v>1576000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090.1357.000 Lưu ý: Vui lòng thanh toán trước ngày 10/1/2019tại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1/2019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1</v>
      </c>
      <c r="B108" s="245" t="str">
        <f>B2</f>
        <v>Tiền điện Tháng 12</v>
      </c>
      <c r="C108" s="260"/>
      <c r="D108" s="260"/>
      <c r="E108" s="261"/>
      <c r="F108" s="245" t="str">
        <f>F2</f>
        <v>Tiền nước Tháng 12</v>
      </c>
      <c r="G108" s="246"/>
      <c r="H108" s="246"/>
      <c r="I108" s="247"/>
      <c r="J108" s="248" t="str">
        <f>J2</f>
        <v>Thuê bao truyền hình cáp Tháng 1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217" t="s">
        <v>15</v>
      </c>
      <c r="E109" s="216" t="s">
        <v>16</v>
      </c>
      <c r="F109" s="60" t="s">
        <v>13</v>
      </c>
      <c r="G109" s="60" t="s">
        <v>14</v>
      </c>
      <c r="H109" s="219" t="s">
        <v>17</v>
      </c>
      <c r="I109" s="215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86">
        <v>1600000</v>
      </c>
      <c r="B110" s="187">
        <v>3443</v>
      </c>
      <c r="C110" s="187">
        <v>3544</v>
      </c>
      <c r="D110" s="19">
        <f>C110-B110</f>
        <v>101</v>
      </c>
      <c r="E110" s="48">
        <f>IF(D110&lt;=50,D110*$N$2,(D110-50)*$N$3+50*$N$2)</f>
        <v>303000</v>
      </c>
      <c r="F110" s="187">
        <v>241</v>
      </c>
      <c r="G110" s="187">
        <v>251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2053000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090.1357.000 Lưu ý: Vui lòng thanh toán trước ngày 10/1/2019tại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1/2019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1</v>
      </c>
      <c r="B115" s="245" t="str">
        <f>B2</f>
        <v>Tiền điện Tháng 12</v>
      </c>
      <c r="C115" s="260"/>
      <c r="D115" s="260"/>
      <c r="E115" s="261"/>
      <c r="F115" s="245" t="str">
        <f>F2</f>
        <v>Tiền nước Tháng 12</v>
      </c>
      <c r="G115" s="246"/>
      <c r="H115" s="246"/>
      <c r="I115" s="247"/>
      <c r="J115" s="248" t="str">
        <f>J2</f>
        <v>Thuê bao truyền hình cáp Tháng 1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217" t="s">
        <v>15</v>
      </c>
      <c r="E116" s="216" t="s">
        <v>16</v>
      </c>
      <c r="F116" s="60" t="s">
        <v>13</v>
      </c>
      <c r="G116" s="60" t="s">
        <v>14</v>
      </c>
      <c r="H116" s="219" t="s">
        <v>17</v>
      </c>
      <c r="I116" s="215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4381</v>
      </c>
      <c r="C117" s="187">
        <v>4591</v>
      </c>
      <c r="D117" s="19">
        <f>C117-B117</f>
        <v>210</v>
      </c>
      <c r="E117" s="20">
        <f>IF(D117&lt;=50,D117*$N$2,(D117-50)*$N$3+50*$N$2)</f>
        <v>630000</v>
      </c>
      <c r="F117" s="187">
        <v>1031</v>
      </c>
      <c r="G117" s="187">
        <v>1049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4400000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090.1357.000 Lưu ý: Vui lòng thanh toán trước ngày 10/1/2019tại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1/2019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1</v>
      </c>
      <c r="B122" s="245" t="str">
        <f>B2</f>
        <v>Tiền điện Tháng 12</v>
      </c>
      <c r="C122" s="260"/>
      <c r="D122" s="260"/>
      <c r="E122" s="261"/>
      <c r="F122" s="245" t="str">
        <f>F2</f>
        <v>Tiền nước Tháng 12</v>
      </c>
      <c r="G122" s="246"/>
      <c r="H122" s="246"/>
      <c r="I122" s="247"/>
      <c r="J122" s="248" t="str">
        <f>J2</f>
        <v>Thuê bao truyền hình cáp Tháng 1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217" t="s">
        <v>15</v>
      </c>
      <c r="E123" s="216" t="s">
        <v>16</v>
      </c>
      <c r="F123" s="60" t="s">
        <v>13</v>
      </c>
      <c r="G123" s="60" t="s">
        <v>14</v>
      </c>
      <c r="H123" s="219" t="s">
        <v>17</v>
      </c>
      <c r="I123" s="215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86">
        <v>1300000</v>
      </c>
      <c r="B124" s="187">
        <v>2463</v>
      </c>
      <c r="C124" s="187">
        <v>2623</v>
      </c>
      <c r="D124" s="19">
        <f>C124-B124</f>
        <v>160</v>
      </c>
      <c r="E124" s="48">
        <f>IF(D124&lt;=50,D124*$N$2,(D124-50)*$N$3+50*$N$2)</f>
        <v>480000</v>
      </c>
      <c r="F124" s="187">
        <v>431</v>
      </c>
      <c r="G124" s="187">
        <v>441</v>
      </c>
      <c r="H124" s="21">
        <f>G124-F124</f>
        <v>10</v>
      </c>
      <c r="I124" s="22">
        <f>H124*$O$4</f>
        <v>150000</v>
      </c>
      <c r="J124" s="22">
        <v>30000</v>
      </c>
      <c r="K124" s="23">
        <f>A124+E124+I124+J124</f>
        <v>1960000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090.1357.000 Lưu ý: Vui lòng thanh toán trước ngày 10/1/2019tại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1/2019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1</v>
      </c>
      <c r="B129" s="245" t="str">
        <f>B2</f>
        <v>Tiền điện Tháng 12</v>
      </c>
      <c r="C129" s="260"/>
      <c r="D129" s="260"/>
      <c r="E129" s="261"/>
      <c r="F129" s="245" t="str">
        <f>F2</f>
        <v>Tiền nước Tháng 12</v>
      </c>
      <c r="G129" s="246"/>
      <c r="H129" s="246"/>
      <c r="I129" s="247"/>
      <c r="J129" s="248" t="str">
        <f>J2</f>
        <v>Thuê bao truyền hình cáp Tháng 1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217" t="s">
        <v>15</v>
      </c>
      <c r="E130" s="216" t="s">
        <v>16</v>
      </c>
      <c r="F130" s="60" t="s">
        <v>13</v>
      </c>
      <c r="G130" s="60" t="s">
        <v>14</v>
      </c>
      <c r="H130" s="219" t="s">
        <v>17</v>
      </c>
      <c r="I130" s="215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2869</v>
      </c>
      <c r="C131" s="187">
        <v>2916</v>
      </c>
      <c r="D131" s="19">
        <f>C131-B131</f>
        <v>47</v>
      </c>
      <c r="E131" s="48">
        <f>IF(D131&lt;=50,D131*$N$2,(D131-50)*$N$3+50*$N$2)</f>
        <v>141000</v>
      </c>
      <c r="F131" s="187">
        <v>591</v>
      </c>
      <c r="G131" s="187">
        <v>599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1591000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090.1357.000 Lưu ý: Vui lòng thanh toán trước ngày 10/1/2019tại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3"/>
      <c r="O133" s="213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1/2019</v>
      </c>
      <c r="D134" s="225"/>
      <c r="E134" s="225"/>
      <c r="F134" s="225"/>
      <c r="G134" s="225"/>
      <c r="H134" s="225"/>
      <c r="I134" s="225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1</v>
      </c>
      <c r="B135" s="245" t="str">
        <f>B2</f>
        <v>Tiền điện Tháng 12</v>
      </c>
      <c r="C135" s="260"/>
      <c r="D135" s="260"/>
      <c r="E135" s="261"/>
      <c r="F135" s="245" t="str">
        <f>F129</f>
        <v>Tiền nước Tháng 12</v>
      </c>
      <c r="G135" s="246"/>
      <c r="H135" s="246"/>
      <c r="I135" s="247"/>
      <c r="J135" s="248" t="str">
        <f>J2</f>
        <v>Thuê bao truyền hình cáp Tháng 1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217" t="s">
        <v>15</v>
      </c>
      <c r="E136" s="216" t="s">
        <v>16</v>
      </c>
      <c r="F136" s="60" t="s">
        <v>13</v>
      </c>
      <c r="G136" s="60" t="s">
        <v>14</v>
      </c>
      <c r="H136" s="219" t="s">
        <v>17</v>
      </c>
      <c r="I136" s="215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4623</v>
      </c>
      <c r="C137" s="187">
        <v>4674</v>
      </c>
      <c r="D137" s="19">
        <f>C137-B137</f>
        <v>51</v>
      </c>
      <c r="E137" s="48">
        <f>IF(D137&lt;=50,D137*$N$2,(D137-50)*$N$3+50*$N$2)</f>
        <v>153000</v>
      </c>
      <c r="F137" s="187">
        <v>481</v>
      </c>
      <c r="G137" s="187">
        <v>490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1588000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090.1357.000 Lưu ý: Vui lòng thanh toán trước ngày 10/1/2019tại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1/2019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1</v>
      </c>
      <c r="B142" s="245" t="str">
        <f>B2</f>
        <v>Tiền điện Tháng 12</v>
      </c>
      <c r="C142" s="260"/>
      <c r="D142" s="260"/>
      <c r="E142" s="261"/>
      <c r="F142" s="245" t="str">
        <f>F2</f>
        <v>Tiền nước Tháng 12</v>
      </c>
      <c r="G142" s="246"/>
      <c r="H142" s="246"/>
      <c r="I142" s="247"/>
      <c r="J142" s="248" t="str">
        <f>J2</f>
        <v>Thuê bao truyền hình cáp Tháng 1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217" t="s">
        <v>15</v>
      </c>
      <c r="E143" s="216" t="s">
        <v>16</v>
      </c>
      <c r="F143" s="60" t="s">
        <v>13</v>
      </c>
      <c r="G143" s="60" t="s">
        <v>14</v>
      </c>
      <c r="H143" s="219" t="s">
        <v>17</v>
      </c>
      <c r="I143" s="215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7035</v>
      </c>
      <c r="C144" s="187">
        <v>7070</v>
      </c>
      <c r="D144" s="19">
        <f>C144-B144</f>
        <v>35</v>
      </c>
      <c r="E144" s="48">
        <f>IF(D144&lt;=50,D144*$N$2,(D144-50)*$N$3+50*$N$2)</f>
        <v>105000</v>
      </c>
      <c r="F144" s="187">
        <v>509</v>
      </c>
      <c r="G144" s="187">
        <v>516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1510000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1/2019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1</v>
      </c>
      <c r="B149" s="245" t="str">
        <f>B2</f>
        <v>Tiền điện Tháng 12</v>
      </c>
      <c r="C149" s="260"/>
      <c r="D149" s="260"/>
      <c r="E149" s="261"/>
      <c r="F149" s="245" t="str">
        <f>F2</f>
        <v>Tiền nước Tháng 12</v>
      </c>
      <c r="G149" s="246"/>
      <c r="H149" s="246"/>
      <c r="I149" s="247"/>
      <c r="J149" s="248" t="str">
        <f>J2</f>
        <v>Thuê bao truyền hình cáp Tháng 1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217" t="s">
        <v>15</v>
      </c>
      <c r="E150" s="216" t="s">
        <v>16</v>
      </c>
      <c r="F150" s="60" t="s">
        <v>13</v>
      </c>
      <c r="G150" s="60" t="s">
        <v>14</v>
      </c>
      <c r="H150" s="219" t="s">
        <v>17</v>
      </c>
      <c r="I150" s="215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3501</v>
      </c>
      <c r="C151" s="187">
        <v>3561</v>
      </c>
      <c r="D151" s="19">
        <f>C151-B151</f>
        <v>60</v>
      </c>
      <c r="E151" s="48">
        <f>IF(D151&lt;=50,D151*$N$2,(D151-50)*$N$3+50*$N$2)</f>
        <v>180000</v>
      </c>
      <c r="F151" s="187">
        <v>223</v>
      </c>
      <c r="G151" s="187">
        <v>226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1555000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090.1357.000 Lưu ý: Vui lòng thanh toán trước ngày 10/1/2019tại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1/2019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1</v>
      </c>
      <c r="B156" s="245" t="str">
        <f>B2</f>
        <v>Tiền điện Tháng 12</v>
      </c>
      <c r="C156" s="260"/>
      <c r="D156" s="260"/>
      <c r="E156" s="261"/>
      <c r="F156" s="245" t="str">
        <f>F2</f>
        <v>Tiền nước Tháng 12</v>
      </c>
      <c r="G156" s="246"/>
      <c r="H156" s="246"/>
      <c r="I156" s="247"/>
      <c r="J156" s="248" t="str">
        <f>J2</f>
        <v>Thuê bao truyền hình cáp Tháng 1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217" t="s">
        <v>15</v>
      </c>
      <c r="E157" s="216" t="s">
        <v>16</v>
      </c>
      <c r="F157" s="60" t="s">
        <v>13</v>
      </c>
      <c r="G157" s="60" t="s">
        <v>14</v>
      </c>
      <c r="H157" s="219" t="s">
        <v>17</v>
      </c>
      <c r="I157" s="215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1110</v>
      </c>
      <c r="C158" s="187">
        <v>1179</v>
      </c>
      <c r="D158" s="19">
        <f>C158-B158</f>
        <v>69</v>
      </c>
      <c r="E158" s="48">
        <f>IF(D158&lt;=50,D158*$N$2,(D158-50)*$N$3+50*$N$2)</f>
        <v>207000</v>
      </c>
      <c r="F158" s="187">
        <v>590</v>
      </c>
      <c r="G158" s="187">
        <v>600</v>
      </c>
      <c r="H158" s="21">
        <f>G158-F158</f>
        <v>10</v>
      </c>
      <c r="I158" s="22">
        <f>H158*$O$4</f>
        <v>150000</v>
      </c>
      <c r="J158" s="22">
        <f>30000</f>
        <v>30000</v>
      </c>
      <c r="K158" s="23">
        <f>A158+[1]T3!E155+I158+J158</f>
        <v>1657000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090.1357.000 Lưu ý: Vui lòng thanh toán trước ngày 10/1/2019tại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217" t="s">
        <v>14</v>
      </c>
      <c r="C163" s="217" t="s">
        <v>15</v>
      </c>
      <c r="D163" s="82" t="s">
        <v>16</v>
      </c>
      <c r="E163" s="275"/>
      <c r="F163" s="217" t="s">
        <v>13</v>
      </c>
      <c r="G163" s="217" t="s">
        <v>14</v>
      </c>
      <c r="H163" s="219" t="s">
        <v>17</v>
      </c>
      <c r="I163" s="214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21973</v>
      </c>
      <c r="B164" s="278">
        <f>C4+C11+C18+C25+C30+C37+C44+C51</f>
        <v>23085</v>
      </c>
      <c r="C164" s="280">
        <f>B164-A164</f>
        <v>1112</v>
      </c>
      <c r="D164" s="282">
        <f>E4+E11+E18+E25+E30+E37+E44+E51</f>
        <v>2710000</v>
      </c>
      <c r="E164" s="278">
        <f>J4+J11+J18+J25+J30+J37+J44+J51</f>
        <v>60000</v>
      </c>
      <c r="F164" s="217">
        <f>F4+F11+F18+F25+F30+F37+F44+F51</f>
        <v>5042</v>
      </c>
      <c r="G164" s="217">
        <f>+G4+G11+G18+G25+G30+G37+G44+G51</f>
        <v>5094</v>
      </c>
      <c r="H164" s="219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922339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33605</v>
      </c>
      <c r="B166" s="190">
        <v>34592</v>
      </c>
      <c r="C166" s="221">
        <f>B166-A166</f>
        <v>987</v>
      </c>
      <c r="D166" s="89"/>
      <c r="F166" s="188">
        <v>2333</v>
      </c>
      <c r="G166" s="188">
        <v>2388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217" t="s">
        <v>14</v>
      </c>
      <c r="C169" s="217" t="s">
        <v>15</v>
      </c>
      <c r="D169" s="82" t="s">
        <v>16</v>
      </c>
      <c r="E169" s="275"/>
      <c r="F169" s="217" t="s">
        <v>13</v>
      </c>
      <c r="G169" s="217" t="s">
        <v>14</v>
      </c>
      <c r="H169" s="219" t="s">
        <v>17</v>
      </c>
      <c r="I169" s="214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64144</v>
      </c>
      <c r="B170" s="278">
        <f>+C56+C63+C70+C77+C82+C89+C96+C103+C110</f>
        <v>65055</v>
      </c>
      <c r="C170" s="280">
        <f>B170-A170</f>
        <v>911</v>
      </c>
      <c r="D170" s="282">
        <f>E56+E63+E70+E77+E82+E89+E96+E103+E110</f>
        <v>2733000</v>
      </c>
      <c r="E170" s="278">
        <f>+J56+J63+J70+J77+J82+J89+J96+J103+J110</f>
        <v>30000</v>
      </c>
      <c r="F170" s="217">
        <f>F56+F63+F70+F77+F82+F89+F96+F103+F110</f>
        <v>5104</v>
      </c>
      <c r="G170" s="217">
        <f>G56+G63+G70+G77+G82+G96+G103+G110+G89</f>
        <v>5169</v>
      </c>
      <c r="H170" s="219">
        <f>G170-F170</f>
        <v>65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1316805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39530</v>
      </c>
      <c r="B172" s="191">
        <v>40400</v>
      </c>
      <c r="C172" s="221">
        <f>B172-A172</f>
        <v>870</v>
      </c>
      <c r="D172" s="137"/>
      <c r="F172" s="188">
        <v>2012</v>
      </c>
      <c r="G172" s="188">
        <v>2076</v>
      </c>
      <c r="H172" s="220">
        <f>G172-F172</f>
        <v>64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217" t="s">
        <v>14</v>
      </c>
      <c r="C175" s="217" t="s">
        <v>15</v>
      </c>
      <c r="D175" s="82" t="s">
        <v>16</v>
      </c>
      <c r="E175" s="275"/>
      <c r="F175" s="217" t="s">
        <v>13</v>
      </c>
      <c r="G175" s="217" t="s">
        <v>14</v>
      </c>
      <c r="H175" s="219" t="s">
        <v>17</v>
      </c>
      <c r="I175" s="214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25982</v>
      </c>
      <c r="B176" s="278">
        <f>+C117+C124+C131+C137+C144+C151+C158</f>
        <v>26614</v>
      </c>
      <c r="C176" s="280">
        <f>B176-A176</f>
        <v>632</v>
      </c>
      <c r="D176" s="282">
        <f>E117+E124+E131+E137+E144+E151+E158</f>
        <v>1896000</v>
      </c>
      <c r="E176" s="278">
        <f>J117+J124+J131+J137+J144+J151+J158</f>
        <v>120000</v>
      </c>
      <c r="F176" s="217">
        <f>F117+F124+F131+F137+F144+F151+F158</f>
        <v>3856</v>
      </c>
      <c r="G176" s="217">
        <f>G117+G124+G131+G137+G144+G151+G158</f>
        <v>3921</v>
      </c>
      <c r="H176" s="219">
        <f>G176-F176</f>
        <v>65</v>
      </c>
      <c r="I176" s="85">
        <f>I117+I124+I131+I137+I144+I151+I158</f>
        <v>975000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912435</v>
      </c>
      <c r="K177" s="86"/>
      <c r="L177" s="87">
        <f>I176-L176</f>
        <v>664000</v>
      </c>
      <c r="N177" s="8"/>
    </row>
    <row r="178" spans="1:15" ht="21" thickTop="1" thickBot="1" x14ac:dyDescent="0.35">
      <c r="A178" s="190">
        <v>20939</v>
      </c>
      <c r="B178" s="190">
        <v>21568</v>
      </c>
      <c r="C178" s="221">
        <f>B178-A178</f>
        <v>629</v>
      </c>
      <c r="D178" s="89"/>
      <c r="E178" s="96"/>
      <c r="F178" s="188">
        <v>882</v>
      </c>
      <c r="G178" s="188">
        <v>945</v>
      </c>
      <c r="H178" s="97">
        <f>G178-F178</f>
        <v>63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217" t="s">
        <v>14</v>
      </c>
      <c r="C181" s="217" t="s">
        <v>15</v>
      </c>
      <c r="D181" s="82" t="s">
        <v>16</v>
      </c>
      <c r="E181" s="231"/>
      <c r="F181" s="217" t="s">
        <v>13</v>
      </c>
      <c r="G181" s="217" t="s">
        <v>14</v>
      </c>
      <c r="H181" s="219" t="s">
        <v>17</v>
      </c>
      <c r="I181" s="214" t="s">
        <v>16</v>
      </c>
      <c r="J181" s="229"/>
      <c r="K181" s="229"/>
      <c r="L181" s="228"/>
      <c r="M181" s="29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96">
        <f>A164+A170+A176</f>
        <v>112099</v>
      </c>
      <c r="B182" s="280">
        <f>B164+B170+B176</f>
        <v>114754</v>
      </c>
      <c r="C182" s="280">
        <f>B182-A182</f>
        <v>2655</v>
      </c>
      <c r="D182" s="300">
        <f>D164+D170+D176</f>
        <v>7339000</v>
      </c>
      <c r="E182" s="303">
        <f>E164+E170+E176</f>
        <v>210000</v>
      </c>
      <c r="F182" s="100">
        <f>F164+F170+F176</f>
        <v>14002</v>
      </c>
      <c r="G182" s="100">
        <f>G164+G170+G176</f>
        <v>14184</v>
      </c>
      <c r="H182" s="219">
        <f>G182-F182</f>
        <v>182</v>
      </c>
      <c r="I182" s="101">
        <f>I164+I170+I176</f>
        <v>2231000</v>
      </c>
      <c r="J182" s="218">
        <f>J164+J170+J176</f>
        <v>4187421</v>
      </c>
      <c r="K182" s="218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3151579</v>
      </c>
      <c r="K183" s="106">
        <f>E182-K182</f>
        <v>210000</v>
      </c>
      <c r="L183" s="107">
        <f>I182-L182</f>
        <v>1011000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32800000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39403579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96560</v>
      </c>
      <c r="C186" s="190">
        <f>B186-(B176+B170+B164)</f>
        <v>-18194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11403579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11403579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2655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37" zoomScale="75" zoomScaleNormal="100" zoomScaleSheetLayoutView="91" zoomScalePageLayoutView="75" workbookViewId="0">
      <selection activeCell="G51" sqref="G51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23" t="s">
        <v>0</v>
      </c>
      <c r="B1" s="224"/>
      <c r="C1" s="225" t="s">
        <v>192</v>
      </c>
      <c r="D1" s="225"/>
      <c r="E1" s="225"/>
      <c r="F1" s="225"/>
      <c r="G1" s="225"/>
      <c r="H1" s="225"/>
      <c r="I1" s="225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195</v>
      </c>
      <c r="B2" s="227" t="s">
        <v>193</v>
      </c>
      <c r="C2" s="228"/>
      <c r="D2" s="228"/>
      <c r="E2" s="228"/>
      <c r="F2" s="227" t="s">
        <v>194</v>
      </c>
      <c r="G2" s="227"/>
      <c r="H2" s="227"/>
      <c r="I2" s="227"/>
      <c r="J2" s="227" t="s">
        <v>196</v>
      </c>
      <c r="K2" s="231" t="s">
        <v>12</v>
      </c>
      <c r="L2" s="232">
        <f>E4+I4+K11</f>
        <v>1218000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210" t="s">
        <v>13</v>
      </c>
      <c r="C3" s="210" t="s">
        <v>14</v>
      </c>
      <c r="D3" s="210" t="s">
        <v>15</v>
      </c>
      <c r="E3" s="208" t="s">
        <v>16</v>
      </c>
      <c r="F3" s="210" t="s">
        <v>13</v>
      </c>
      <c r="G3" s="210" t="s">
        <v>14</v>
      </c>
      <c r="H3" s="207" t="s">
        <v>17</v>
      </c>
      <c r="I3" s="208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-1015000</v>
      </c>
    </row>
    <row r="4" spans="1:17" ht="20.100000000000001" customHeight="1" x14ac:dyDescent="0.3">
      <c r="A4" s="186">
        <v>0</v>
      </c>
      <c r="B4" s="187">
        <v>2210</v>
      </c>
      <c r="C4" s="187">
        <v>2734</v>
      </c>
      <c r="D4" s="188">
        <f>C4-B4</f>
        <v>524</v>
      </c>
      <c r="E4" s="20">
        <f>D4*2000</f>
        <v>1048000</v>
      </c>
      <c r="F4" s="187">
        <v>405</v>
      </c>
      <c r="G4" s="187">
        <v>415</v>
      </c>
      <c r="H4" s="21">
        <f>G4-F4</f>
        <v>10</v>
      </c>
      <c r="I4" s="22">
        <f>H4*10000</f>
        <v>100000</v>
      </c>
      <c r="J4" s="22"/>
      <c r="K4" s="23">
        <f>E4+I4</f>
        <v>1148000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12/2018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12</v>
      </c>
      <c r="B9" s="227" t="str">
        <f>B2</f>
        <v>Tiền điện Tháng 11</v>
      </c>
      <c r="C9" s="228"/>
      <c r="D9" s="228"/>
      <c r="E9" s="228"/>
      <c r="F9" s="227" t="str">
        <f>F2</f>
        <v>Tiền nước Tháng 11</v>
      </c>
      <c r="G9" s="227"/>
      <c r="H9" s="227"/>
      <c r="I9" s="227"/>
      <c r="J9" s="227" t="str">
        <f>J2</f>
        <v>Thuê bao truyền hình cáp Tháng 11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210" t="s">
        <v>13</v>
      </c>
      <c r="C10" s="210" t="s">
        <v>14</v>
      </c>
      <c r="D10" s="210" t="s">
        <v>15</v>
      </c>
      <c r="E10" s="208" t="s">
        <v>16</v>
      </c>
      <c r="F10" s="210" t="s">
        <v>13</v>
      </c>
      <c r="G10" s="210" t="s">
        <v>14</v>
      </c>
      <c r="H10" s="207" t="s">
        <v>17</v>
      </c>
      <c r="I10" s="209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572</v>
      </c>
      <c r="G11" s="187">
        <v>579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12/2018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12</v>
      </c>
      <c r="B16" s="227" t="str">
        <f>B2</f>
        <v>Tiền điện Tháng 11</v>
      </c>
      <c r="C16" s="228"/>
      <c r="D16" s="228"/>
      <c r="E16" s="228"/>
      <c r="F16" s="227" t="str">
        <f>F2</f>
        <v>Tiền nước Tháng 11</v>
      </c>
      <c r="G16" s="227"/>
      <c r="H16" s="227"/>
      <c r="I16" s="227"/>
      <c r="J16" s="227" t="str">
        <f>J2</f>
        <v>Thuê bao truyền hình cáp Tháng 11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210" t="s">
        <v>169</v>
      </c>
      <c r="C17" s="210" t="s">
        <v>170</v>
      </c>
      <c r="D17" s="210" t="s">
        <v>168</v>
      </c>
      <c r="E17" s="208" t="s">
        <v>16</v>
      </c>
      <c r="F17" s="210" t="s">
        <v>13</v>
      </c>
      <c r="G17" s="210" t="s">
        <v>14</v>
      </c>
      <c r="H17" s="207" t="s">
        <v>17</v>
      </c>
      <c r="I17" s="209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86">
        <v>1300000</v>
      </c>
      <c r="B18" s="187">
        <v>150</v>
      </c>
      <c r="C18" s="187">
        <v>208</v>
      </c>
      <c r="D18" s="19">
        <f>C18-B18</f>
        <v>58</v>
      </c>
      <c r="E18" s="48">
        <f>IF(D18&lt;=50,D18*$N$2,(D18-50)*$N$3+50*$N$2)</f>
        <v>174000</v>
      </c>
      <c r="F18" s="187">
        <v>663</v>
      </c>
      <c r="G18" s="187">
        <v>665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1504000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197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12/2018</v>
      </c>
      <c r="D22" s="225"/>
      <c r="E22" s="225"/>
      <c r="F22" s="225"/>
      <c r="G22" s="225"/>
      <c r="H22" s="225"/>
      <c r="I22" s="225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43" t="str">
        <f>A2</f>
        <v>Tiền phòng Tháng 12</v>
      </c>
      <c r="B23" s="245" t="str">
        <f>B2</f>
        <v>Tiền điện Tháng 11</v>
      </c>
      <c r="C23" s="246"/>
      <c r="D23" s="246"/>
      <c r="E23" s="247"/>
      <c r="F23" s="245" t="str">
        <f>F2</f>
        <v>Tiền nước Tháng 11</v>
      </c>
      <c r="G23" s="246"/>
      <c r="H23" s="246"/>
      <c r="I23" s="247"/>
      <c r="J23" s="248" t="str">
        <f>J2</f>
        <v>Thuê bao truyền hình cáp Tháng 11</v>
      </c>
      <c r="K23" s="250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4"/>
      <c r="B24" s="210" t="s">
        <v>13</v>
      </c>
      <c r="C24" s="210" t="s">
        <v>14</v>
      </c>
      <c r="D24" s="210" t="s">
        <v>15</v>
      </c>
      <c r="E24" s="208" t="s">
        <v>16</v>
      </c>
      <c r="F24" s="210" t="s">
        <v>13</v>
      </c>
      <c r="G24" s="210" t="s">
        <v>14</v>
      </c>
      <c r="H24" s="207" t="s">
        <v>17</v>
      </c>
      <c r="I24" s="209" t="s">
        <v>16</v>
      </c>
      <c r="J24" s="249"/>
      <c r="K24" s="251"/>
      <c r="L24" s="253"/>
      <c r="M24" s="46"/>
      <c r="N24" s="15"/>
      <c r="O24" s="15"/>
      <c r="P24" s="16"/>
    </row>
    <row r="25" spans="1:16" x14ac:dyDescent="0.3">
      <c r="A25" s="186">
        <v>1300000</v>
      </c>
      <c r="B25" s="187">
        <v>5140</v>
      </c>
      <c r="C25" s="187">
        <v>5159</v>
      </c>
      <c r="D25" s="19">
        <f>C25-B25</f>
        <v>19</v>
      </c>
      <c r="E25" s="48">
        <f>IF(D25&lt;=50,D25*$N$2,(D25-50)*$N$3+50*$N$2)</f>
        <v>57000</v>
      </c>
      <c r="F25" s="187">
        <v>763</v>
      </c>
      <c r="G25" s="187">
        <v>770</v>
      </c>
      <c r="H25" s="21">
        <f>G25-F25</f>
        <v>7</v>
      </c>
      <c r="I25" s="22">
        <f>H25*$O$2</f>
        <v>105000</v>
      </c>
      <c r="J25" s="22"/>
      <c r="K25" s="23">
        <f>A25+E25+I25+J25</f>
        <v>1462000</v>
      </c>
      <c r="L25" s="254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090.1357.000 Lưu ý: Vui lòng thanh toán trước ngày 10/12/2018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12/2018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12</v>
      </c>
      <c r="B28" s="227" t="str">
        <f>B2</f>
        <v>Tiền điện Tháng 11</v>
      </c>
      <c r="C28" s="228"/>
      <c r="D28" s="228"/>
      <c r="E28" s="228"/>
      <c r="F28" s="227" t="str">
        <f>F2</f>
        <v>Tiền nước Tháng 11</v>
      </c>
      <c r="G28" s="227"/>
      <c r="H28" s="227"/>
      <c r="I28" s="227"/>
      <c r="J28" s="227" t="str">
        <f>J2</f>
        <v>Thuê bao truyền hình cáp Tháng 11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210" t="s">
        <v>13</v>
      </c>
      <c r="C29" s="210" t="s">
        <v>14</v>
      </c>
      <c r="D29" s="210" t="s">
        <v>15</v>
      </c>
      <c r="E29" s="208" t="s">
        <v>16</v>
      </c>
      <c r="F29" s="210" t="s">
        <v>13</v>
      </c>
      <c r="G29" s="210" t="s">
        <v>14</v>
      </c>
      <c r="H29" s="207" t="s">
        <v>17</v>
      </c>
      <c r="I29" s="209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86">
        <v>1300000</v>
      </c>
      <c r="B30" s="187">
        <v>1429</v>
      </c>
      <c r="C30" s="187">
        <v>1480</v>
      </c>
      <c r="D30" s="19">
        <f>C30-B30</f>
        <v>51</v>
      </c>
      <c r="E30" s="48">
        <f>IF(D30&lt;=50,D30*$N$2,(D30-50)*$N$3+50*$N$2)</f>
        <v>153000</v>
      </c>
      <c r="F30" s="187">
        <v>566</v>
      </c>
      <c r="G30" s="187">
        <v>570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1543000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090.1357.000 Lưu ý: Vui lòng thanh toán trước ngày 10/12/2018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12/2018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12</v>
      </c>
      <c r="B35" s="227" t="str">
        <f>B2</f>
        <v>Tiền điện Tháng 11</v>
      </c>
      <c r="C35" s="228"/>
      <c r="D35" s="228"/>
      <c r="E35" s="228"/>
      <c r="F35" s="227" t="str">
        <f>F2</f>
        <v>Tiền nước Tháng 11</v>
      </c>
      <c r="G35" s="227"/>
      <c r="H35" s="227"/>
      <c r="I35" s="227"/>
      <c r="J35" s="227" t="str">
        <f>J2</f>
        <v>Thuê bao truyền hình cáp Tháng 11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210" t="s">
        <v>13</v>
      </c>
      <c r="C36" s="210" t="s">
        <v>14</v>
      </c>
      <c r="D36" s="210" t="s">
        <v>15</v>
      </c>
      <c r="E36" s="208" t="s">
        <v>16</v>
      </c>
      <c r="F36" s="210" t="s">
        <v>13</v>
      </c>
      <c r="G36" s="210" t="s">
        <v>14</v>
      </c>
      <c r="H36" s="207" t="s">
        <v>17</v>
      </c>
      <c r="I36" s="209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2113</v>
      </c>
      <c r="C37" s="187">
        <v>2250</v>
      </c>
      <c r="D37" s="19">
        <f>C37-B37</f>
        <v>137</v>
      </c>
      <c r="E37" s="48">
        <f>IF(D37&lt;=50,D37*$N$2,(D37-50)*$N$3+50*$N$2)</f>
        <v>411000</v>
      </c>
      <c r="F37" s="187">
        <v>604</v>
      </c>
      <c r="G37" s="187">
        <v>614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1861000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090.1357.000 Lưu ý: Vui lòng thanh toán trước ngày 10/12/2018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12/2018</v>
      </c>
      <c r="D41" s="225"/>
      <c r="E41" s="225"/>
      <c r="F41" s="225"/>
      <c r="G41" s="225"/>
      <c r="H41" s="225"/>
      <c r="I41" s="225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12</v>
      </c>
      <c r="B42" s="227" t="str">
        <f>B2</f>
        <v>Tiền điện Tháng 11</v>
      </c>
      <c r="C42" s="228"/>
      <c r="D42" s="228"/>
      <c r="E42" s="228"/>
      <c r="F42" s="227" t="str">
        <f>F2</f>
        <v>Tiền nước Tháng 11</v>
      </c>
      <c r="G42" s="227"/>
      <c r="H42" s="227"/>
      <c r="I42" s="227"/>
      <c r="J42" s="227" t="str">
        <f>J2</f>
        <v>Thuê bao truyền hình cáp Tháng 11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210" t="s">
        <v>13</v>
      </c>
      <c r="C43" s="210" t="s">
        <v>14</v>
      </c>
      <c r="D43" s="210" t="s">
        <v>15</v>
      </c>
      <c r="E43" s="208" t="s">
        <v>16</v>
      </c>
      <c r="F43" s="210" t="s">
        <v>13</v>
      </c>
      <c r="G43" s="210" t="s">
        <v>14</v>
      </c>
      <c r="H43" s="207" t="s">
        <v>17</v>
      </c>
      <c r="I43" s="209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4273</v>
      </c>
      <c r="C44" s="187">
        <v>4389</v>
      </c>
      <c r="D44" s="19">
        <f>C44-B44</f>
        <v>116</v>
      </c>
      <c r="E44" s="48">
        <f>IF(D44&lt;=50,D44*$N$2,(D44-50)*$N$3+50*$N$2)</f>
        <v>348000</v>
      </c>
      <c r="F44" s="187">
        <v>717</v>
      </c>
      <c r="G44" s="187">
        <v>728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1843000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090.1357.000 Lưu ý: Vui lòng thanh toán trước ngày 10/12/2018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12/2018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12</v>
      </c>
      <c r="B49" s="227" t="str">
        <f>B2</f>
        <v>Tiền điện Tháng 11</v>
      </c>
      <c r="C49" s="228"/>
      <c r="D49" s="228"/>
      <c r="E49" s="228"/>
      <c r="F49" s="227" t="str">
        <f>F2</f>
        <v>Tiền nước Tháng 11</v>
      </c>
      <c r="G49" s="227"/>
      <c r="H49" s="227"/>
      <c r="I49" s="227"/>
      <c r="J49" s="227" t="str">
        <f>J2</f>
        <v>Thuê bao truyền hình cáp Tháng 11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210" t="s">
        <v>13</v>
      </c>
      <c r="C50" s="210" t="s">
        <v>14</v>
      </c>
      <c r="D50" s="210" t="s">
        <v>15</v>
      </c>
      <c r="E50" s="208" t="s">
        <v>16</v>
      </c>
      <c r="F50" s="210" t="s">
        <v>13</v>
      </c>
      <c r="G50" s="210" t="s">
        <v>14</v>
      </c>
      <c r="H50" s="207" t="s">
        <v>17</v>
      </c>
      <c r="I50" s="209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5630</v>
      </c>
      <c r="C51" s="187">
        <v>5753</v>
      </c>
      <c r="D51" s="19">
        <f>C51-B51</f>
        <v>123</v>
      </c>
      <c r="E51" s="48">
        <f>IF(D51&lt;=50,D51*$N$2,(D51-50)*$N$3+50*$N$2)</f>
        <v>369000</v>
      </c>
      <c r="F51" s="187">
        <v>693</v>
      </c>
      <c r="G51" s="187">
        <v>701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1789000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090.1357.000 Lưu ý: Vui lòng thanh toán trước ngày 10/12/2018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12/2018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12</v>
      </c>
      <c r="B54" s="227" t="str">
        <f>B2</f>
        <v>Tiền điện Tháng 11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11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210" t="s">
        <v>13</v>
      </c>
      <c r="C55" s="210" t="s">
        <v>14</v>
      </c>
      <c r="D55" s="210" t="s">
        <v>15</v>
      </c>
      <c r="E55" s="208" t="s">
        <v>16</v>
      </c>
      <c r="F55" s="210" t="s">
        <v>13</v>
      </c>
      <c r="G55" s="210" t="s">
        <v>14</v>
      </c>
      <c r="H55" s="207" t="s">
        <v>17</v>
      </c>
      <c r="I55" s="209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86">
        <v>3000000</v>
      </c>
      <c r="B56" s="187">
        <v>5035</v>
      </c>
      <c r="C56" s="187">
        <v>5156</v>
      </c>
      <c r="D56" s="19">
        <f>C56-B56</f>
        <v>121</v>
      </c>
      <c r="E56" s="48">
        <f>IF(D56&lt;=50,D56*$N$2,(D56-50)*$N$3+50*$N$2)</f>
        <v>363000</v>
      </c>
      <c r="F56" s="187">
        <v>471</v>
      </c>
      <c r="G56" s="187">
        <v>474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3408000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090.1357.000 Lưu ý: Vui lòng thanh toán trước ngày 10/12/2018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12/2018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12</v>
      </c>
      <c r="B61" s="245" t="str">
        <f>B2</f>
        <v>Tiền điện Tháng 11</v>
      </c>
      <c r="C61" s="260"/>
      <c r="D61" s="260"/>
      <c r="E61" s="261"/>
      <c r="F61" s="245" t="str">
        <f>F2</f>
        <v>Tiền nước Tháng 11</v>
      </c>
      <c r="G61" s="246"/>
      <c r="H61" s="246"/>
      <c r="I61" s="247"/>
      <c r="J61" s="248" t="str">
        <f>J2</f>
        <v>Thuê bao truyền hình cáp Tháng 11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210" t="s">
        <v>15</v>
      </c>
      <c r="E62" s="208" t="s">
        <v>16</v>
      </c>
      <c r="F62" s="60" t="s">
        <v>13</v>
      </c>
      <c r="G62" s="60" t="s">
        <v>14</v>
      </c>
      <c r="H62" s="207" t="s">
        <v>17</v>
      </c>
      <c r="I62" s="209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86">
        <v>1300000</v>
      </c>
      <c r="B63" s="189">
        <v>6493</v>
      </c>
      <c r="C63" s="189">
        <v>6568</v>
      </c>
      <c r="D63" s="19">
        <f>C63-B63</f>
        <v>75</v>
      </c>
      <c r="E63" s="48">
        <f>IF(D63&lt;=50,D63*$N$2,(D63-50)*$N$3+50*$N$2)</f>
        <v>225000</v>
      </c>
      <c r="F63" s="187">
        <v>651</v>
      </c>
      <c r="G63" s="187">
        <v>657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1645000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090.1357.000 Lưu ý: Vui lòng thanh toán trước ngày 10/12/2018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12/2018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12</v>
      </c>
      <c r="B68" s="245" t="str">
        <f>B2</f>
        <v>Tiền điện Tháng 11</v>
      </c>
      <c r="C68" s="260"/>
      <c r="D68" s="260"/>
      <c r="E68" s="261"/>
      <c r="F68" s="245" t="str">
        <f>F2</f>
        <v>Tiền nước Tháng 11</v>
      </c>
      <c r="G68" s="246"/>
      <c r="H68" s="246"/>
      <c r="I68" s="247"/>
      <c r="J68" s="248" t="str">
        <f>J2</f>
        <v>Thuê bao truyền hình cáp Tháng 11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210" t="s">
        <v>15</v>
      </c>
      <c r="E69" s="208" t="s">
        <v>16</v>
      </c>
      <c r="F69" s="60" t="s">
        <v>13</v>
      </c>
      <c r="G69" s="60" t="s">
        <v>14</v>
      </c>
      <c r="H69" s="207" t="s">
        <v>17</v>
      </c>
      <c r="I69" s="209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10725</v>
      </c>
      <c r="C70" s="189">
        <v>10943</v>
      </c>
      <c r="D70" s="19">
        <f>C70-B70</f>
        <v>218</v>
      </c>
      <c r="E70" s="48">
        <f>IF(D70&lt;=50,D70*$N$2,(D70-50)*$N$3+50*$N$2)</f>
        <v>654000</v>
      </c>
      <c r="F70" s="187">
        <v>626</v>
      </c>
      <c r="G70" s="187">
        <v>637</v>
      </c>
      <c r="H70" s="21">
        <f>G70-F70</f>
        <v>11</v>
      </c>
      <c r="I70" s="22">
        <f>H70*$O$2</f>
        <v>165000</v>
      </c>
      <c r="J70" s="22"/>
      <c r="K70" s="23">
        <f>A70+E70+I70+J70</f>
        <v>2119000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090.1357.000 Lưu ý: Vui lòng thanh toán trước ngày 10/12/2018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12/2018</v>
      </c>
      <c r="D74" s="225"/>
      <c r="E74" s="225"/>
      <c r="F74" s="225"/>
      <c r="G74" s="225"/>
      <c r="H74" s="225"/>
      <c r="I74" s="225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12</v>
      </c>
      <c r="B75" s="245" t="str">
        <f>B2</f>
        <v>Tiền điện Tháng 11</v>
      </c>
      <c r="C75" s="260"/>
      <c r="D75" s="260"/>
      <c r="E75" s="261"/>
      <c r="F75" s="245" t="str">
        <f>F2</f>
        <v>Tiền nước Tháng 11</v>
      </c>
      <c r="G75" s="246"/>
      <c r="H75" s="246"/>
      <c r="I75" s="247"/>
      <c r="J75" s="248" t="str">
        <f>J2</f>
        <v>Thuê bao truyền hình cáp Tháng 11</v>
      </c>
      <c r="K75" s="250" t="str">
        <f>K2</f>
        <v>Số tiền phải đóng (đồng)</v>
      </c>
      <c r="L75" s="232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210" t="s">
        <v>15</v>
      </c>
      <c r="E76" s="208" t="s">
        <v>16</v>
      </c>
      <c r="F76" s="60" t="s">
        <v>13</v>
      </c>
      <c r="G76" s="60" t="s">
        <v>14</v>
      </c>
      <c r="H76" s="207" t="s">
        <v>17</v>
      </c>
      <c r="I76" s="209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20327</v>
      </c>
      <c r="D77" s="19">
        <f>C77-B77</f>
        <v>20</v>
      </c>
      <c r="E77" s="20">
        <f>IF(D77&lt;=50,D77*$N$2,(D77-50)*$N$3+50*$N$2)</f>
        <v>60000</v>
      </c>
      <c r="F77" s="187">
        <v>835</v>
      </c>
      <c r="G77" s="187">
        <v>841</v>
      </c>
      <c r="H77" s="21">
        <f>G77-F77</f>
        <v>6</v>
      </c>
      <c r="I77" s="22">
        <f>H77*$O$2</f>
        <v>90000</v>
      </c>
      <c r="J77" s="22"/>
      <c r="K77" s="23">
        <f>A77+E77+I77+J77</f>
        <v>1450000</v>
      </c>
      <c r="L77" s="230"/>
      <c r="M77" s="24"/>
      <c r="N77" s="25"/>
      <c r="O77" s="26"/>
      <c r="P77" s="26"/>
    </row>
    <row r="78" spans="1:16" ht="75" customHeight="1" thickBot="1" x14ac:dyDescent="0.35">
      <c r="A78" s="240"/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12/2018</v>
      </c>
      <c r="D79" s="225"/>
      <c r="E79" s="225"/>
      <c r="F79" s="225"/>
      <c r="G79" s="225"/>
      <c r="H79" s="225"/>
      <c r="I79" s="225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12</v>
      </c>
      <c r="B80" s="245" t="str">
        <f>B2</f>
        <v>Tiền điện Tháng 11</v>
      </c>
      <c r="C80" s="260"/>
      <c r="D80" s="260"/>
      <c r="E80" s="261"/>
      <c r="F80" s="245" t="str">
        <f>F2</f>
        <v>Tiền nước Tháng 11</v>
      </c>
      <c r="G80" s="246"/>
      <c r="H80" s="246"/>
      <c r="I80" s="247"/>
      <c r="J80" s="248" t="str">
        <f>J2</f>
        <v>Thuê bao truyền hình cáp Tháng 11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210" t="s">
        <v>15</v>
      </c>
      <c r="E81" s="208" t="s">
        <v>16</v>
      </c>
      <c r="F81" s="60" t="s">
        <v>13</v>
      </c>
      <c r="G81" s="60" t="s">
        <v>14</v>
      </c>
      <c r="H81" s="207" t="s">
        <v>17</v>
      </c>
      <c r="I81" s="209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5072</v>
      </c>
      <c r="C82" s="187">
        <v>5099</v>
      </c>
      <c r="D82" s="19">
        <f>C82-B82</f>
        <v>27</v>
      </c>
      <c r="E82" s="48">
        <f>IF(D82&lt;=50,D82*$N$2,(D82-50)*$N$3+50*$N$2)</f>
        <v>81000</v>
      </c>
      <c r="F82" s="187">
        <v>635</v>
      </c>
      <c r="G82" s="187">
        <v>640</v>
      </c>
      <c r="H82" s="21">
        <f>G82-F82</f>
        <v>5</v>
      </c>
      <c r="I82" s="22">
        <f>H82*$O$2</f>
        <v>75000</v>
      </c>
      <c r="J82" s="22"/>
      <c r="K82" s="23">
        <f>A82+E82+I82+J82</f>
        <v>1456000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090.1357.000 Lưu ý: Vui lòng thanh toán trước ngày 10/12/2018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12/2018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12</v>
      </c>
      <c r="B87" s="245" t="str">
        <f>B2</f>
        <v>Tiền điện Tháng 11</v>
      </c>
      <c r="C87" s="260"/>
      <c r="D87" s="260"/>
      <c r="E87" s="261"/>
      <c r="F87" s="245" t="str">
        <f>F2</f>
        <v>Tiền nước Tháng 11</v>
      </c>
      <c r="G87" s="246"/>
      <c r="H87" s="246"/>
      <c r="I87" s="247"/>
      <c r="J87" s="248" t="str">
        <f>J2</f>
        <v>Thuê bao truyền hình cáp Tháng 11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210" t="s">
        <v>15</v>
      </c>
      <c r="E88" s="208" t="s">
        <v>16</v>
      </c>
      <c r="F88" s="60" t="s">
        <v>13</v>
      </c>
      <c r="G88" s="60" t="s">
        <v>14</v>
      </c>
      <c r="H88" s="207" t="s">
        <v>17</v>
      </c>
      <c r="I88" s="209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3481</v>
      </c>
      <c r="C89" s="187">
        <v>3555</v>
      </c>
      <c r="D89" s="19">
        <f>C89-B89</f>
        <v>74</v>
      </c>
      <c r="E89" s="48">
        <f>IF(D89&lt;=50,D89*$N$2,(D89-50)*$N$3+50*$N$2)</f>
        <v>222000</v>
      </c>
      <c r="F89" s="187">
        <v>809</v>
      </c>
      <c r="G89" s="187">
        <v>820</v>
      </c>
      <c r="H89" s="21">
        <f>G89-F89</f>
        <v>11</v>
      </c>
      <c r="I89" s="22">
        <f>H89*$O$2</f>
        <v>165000</v>
      </c>
      <c r="J89" s="22">
        <v>0</v>
      </c>
      <c r="K89" s="23">
        <f>A89+E89+I89+J89</f>
        <v>1687000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090.1357.000 Lưu ý: Vui lòng thanh toán trước ngày 10/12/2018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12/2018</v>
      </c>
      <c r="D93" s="225"/>
      <c r="E93" s="225"/>
      <c r="F93" s="225"/>
      <c r="G93" s="225"/>
      <c r="H93" s="225"/>
      <c r="I93" s="225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11</v>
      </c>
      <c r="C94" s="260"/>
      <c r="D94" s="260"/>
      <c r="E94" s="261"/>
      <c r="F94" s="245" t="str">
        <f>F2</f>
        <v>Tiền nước Tháng 11</v>
      </c>
      <c r="G94" s="246"/>
      <c r="H94" s="246"/>
      <c r="I94" s="247"/>
      <c r="J94" s="248" t="str">
        <f>J9</f>
        <v>Thuê bao truyền hình cáp Tháng 11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210" t="s">
        <v>15</v>
      </c>
      <c r="E95" s="208" t="s">
        <v>16</v>
      </c>
      <c r="F95" s="60" t="s">
        <v>13</v>
      </c>
      <c r="G95" s="60" t="s">
        <v>14</v>
      </c>
      <c r="H95" s="207" t="s">
        <v>17</v>
      </c>
      <c r="I95" s="209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4471</v>
      </c>
      <c r="C96" s="187">
        <v>4562</v>
      </c>
      <c r="D96" s="19">
        <f>C96-B96</f>
        <v>91</v>
      </c>
      <c r="E96" s="48">
        <f>IF(D96&lt;=50,D96*$N$2,(D96-50)*$N$3+50*$N$2)</f>
        <v>273000</v>
      </c>
      <c r="F96" s="187">
        <v>235</v>
      </c>
      <c r="G96" s="187">
        <v>238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1618000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090.1357.000 Lưu ý: Vui lòng thanh toán trước ngày 10/12/2018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12/2018</v>
      </c>
      <c r="D100" s="225"/>
      <c r="E100" s="225"/>
      <c r="F100" s="225"/>
      <c r="G100" s="225"/>
      <c r="H100" s="225"/>
      <c r="I100" s="225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12</v>
      </c>
      <c r="B101" s="245" t="str">
        <f>B2</f>
        <v>Tiền điện Tháng 11</v>
      </c>
      <c r="C101" s="260"/>
      <c r="D101" s="260"/>
      <c r="E101" s="261"/>
      <c r="F101" s="245" t="str">
        <f>F2</f>
        <v>Tiền nước Tháng 11</v>
      </c>
      <c r="G101" s="246"/>
      <c r="H101" s="246"/>
      <c r="I101" s="247"/>
      <c r="J101" s="248" t="str">
        <f>J2</f>
        <v>Thuê bao truyền hình cáp Tháng 11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210" t="s">
        <v>15</v>
      </c>
      <c r="E102" s="208" t="s">
        <v>16</v>
      </c>
      <c r="F102" s="60" t="s">
        <v>13</v>
      </c>
      <c r="G102" s="60" t="s">
        <v>14</v>
      </c>
      <c r="H102" s="207" t="s">
        <v>17</v>
      </c>
      <c r="I102" s="209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86">
        <v>1300000</v>
      </c>
      <c r="B103" s="187">
        <v>4441</v>
      </c>
      <c r="C103" s="187">
        <v>4491</v>
      </c>
      <c r="D103" s="19">
        <f>C103-B103</f>
        <v>50</v>
      </c>
      <c r="E103" s="48">
        <f>IF(D103&lt;=50,D103*$N$2,(D103-50)*$N$3+50*$N$2)</f>
        <v>150000</v>
      </c>
      <c r="F103" s="187">
        <v>549</v>
      </c>
      <c r="G103" s="187">
        <v>556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1555000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090.1357.000 Lưu ý: Vui lòng thanh toán trước ngày 10/12/2018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12/2018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12</v>
      </c>
      <c r="B108" s="245" t="str">
        <f>B2</f>
        <v>Tiền điện Tháng 11</v>
      </c>
      <c r="C108" s="260"/>
      <c r="D108" s="260"/>
      <c r="E108" s="261"/>
      <c r="F108" s="245" t="str">
        <f>F2</f>
        <v>Tiền nước Tháng 11</v>
      </c>
      <c r="G108" s="246"/>
      <c r="H108" s="246"/>
      <c r="I108" s="247"/>
      <c r="J108" s="248" t="str">
        <f>J2</f>
        <v>Thuê bao truyền hình cáp Tháng 11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210" t="s">
        <v>15</v>
      </c>
      <c r="E109" s="208" t="s">
        <v>16</v>
      </c>
      <c r="F109" s="60" t="s">
        <v>13</v>
      </c>
      <c r="G109" s="60" t="s">
        <v>14</v>
      </c>
      <c r="H109" s="207" t="s">
        <v>17</v>
      </c>
      <c r="I109" s="209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86">
        <v>1600000</v>
      </c>
      <c r="B110" s="187">
        <v>3346</v>
      </c>
      <c r="C110" s="187">
        <v>3443</v>
      </c>
      <c r="D110" s="19">
        <f>C110-B110</f>
        <v>97</v>
      </c>
      <c r="E110" s="48">
        <f>IF(D110&lt;=50,D110*$N$2,(D110-50)*$N$3+50*$N$2)</f>
        <v>291000</v>
      </c>
      <c r="F110" s="187">
        <v>233</v>
      </c>
      <c r="G110" s="187">
        <v>241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2011000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090.1357.000 Lưu ý: Vui lòng thanh toán trước ngày 10/12/2018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12/2018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12</v>
      </c>
      <c r="B115" s="245" t="str">
        <f>B2</f>
        <v>Tiền điện Tháng 11</v>
      </c>
      <c r="C115" s="260"/>
      <c r="D115" s="260"/>
      <c r="E115" s="261"/>
      <c r="F115" s="245" t="str">
        <f>F2</f>
        <v>Tiền nước Tháng 11</v>
      </c>
      <c r="G115" s="246"/>
      <c r="H115" s="246"/>
      <c r="I115" s="247"/>
      <c r="J115" s="248" t="str">
        <f>J2</f>
        <v>Thuê bao truyền hình cáp Tháng 11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210" t="s">
        <v>15</v>
      </c>
      <c r="E116" s="208" t="s">
        <v>16</v>
      </c>
      <c r="F116" s="60" t="s">
        <v>13</v>
      </c>
      <c r="G116" s="60" t="s">
        <v>14</v>
      </c>
      <c r="H116" s="207" t="s">
        <v>17</v>
      </c>
      <c r="I116" s="209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4189</v>
      </c>
      <c r="C117" s="187">
        <v>4381</v>
      </c>
      <c r="D117" s="19">
        <f>C117-B117</f>
        <v>192</v>
      </c>
      <c r="E117" s="20">
        <f>IF(D117&lt;=50,D117*$N$2,(D117-50)*$N$3+50*$N$2)</f>
        <v>576000</v>
      </c>
      <c r="F117" s="187">
        <v>1006</v>
      </c>
      <c r="G117" s="187">
        <v>1021</v>
      </c>
      <c r="H117" s="21">
        <f>G117-F117</f>
        <v>15</v>
      </c>
      <c r="I117" s="22">
        <f>H117*$O$4</f>
        <v>270000</v>
      </c>
      <c r="J117" s="22">
        <v>0</v>
      </c>
      <c r="K117" s="23">
        <f>(A117+E117+I117+J117)</f>
        <v>4346000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090.1357.000 Lưu ý: Vui lòng thanh toán trước ngày 10/12/2018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12/2018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12</v>
      </c>
      <c r="B122" s="245" t="str">
        <f>B2</f>
        <v>Tiền điện Tháng 11</v>
      </c>
      <c r="C122" s="260"/>
      <c r="D122" s="260"/>
      <c r="E122" s="261"/>
      <c r="F122" s="245" t="str">
        <f>F2</f>
        <v>Tiền nước Tháng 11</v>
      </c>
      <c r="G122" s="246"/>
      <c r="H122" s="246"/>
      <c r="I122" s="247"/>
      <c r="J122" s="248" t="str">
        <f>J2</f>
        <v>Thuê bao truyền hình cáp Tháng 11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210" t="s">
        <v>15</v>
      </c>
      <c r="E123" s="208" t="s">
        <v>16</v>
      </c>
      <c r="F123" s="60" t="s">
        <v>13</v>
      </c>
      <c r="G123" s="60" t="s">
        <v>14</v>
      </c>
      <c r="H123" s="207" t="s">
        <v>17</v>
      </c>
      <c r="I123" s="209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86">
        <v>1300000</v>
      </c>
      <c r="B124" s="187">
        <v>2335</v>
      </c>
      <c r="C124" s="187">
        <v>2463</v>
      </c>
      <c r="D124" s="19">
        <f>C124-B124</f>
        <v>128</v>
      </c>
      <c r="E124" s="48">
        <f>IF(D124&lt;=50,D124*$N$2,(D124-50)*$N$3+50*$N$2)</f>
        <v>384000</v>
      </c>
      <c r="F124" s="187">
        <v>423</v>
      </c>
      <c r="G124" s="187">
        <v>431</v>
      </c>
      <c r="H124" s="21">
        <f>G124-F124</f>
        <v>8</v>
      </c>
      <c r="I124" s="22">
        <f>H124*$O$4</f>
        <v>144000</v>
      </c>
      <c r="J124" s="22">
        <v>30000</v>
      </c>
      <c r="K124" s="23">
        <f>A124+E124+I124+J124</f>
        <v>1858000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090.1357.000 Lưu ý: Vui lòng thanh toán trước ngày 10/12/2018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12/2018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12</v>
      </c>
      <c r="B129" s="245" t="str">
        <f>B2</f>
        <v>Tiền điện Tháng 11</v>
      </c>
      <c r="C129" s="260"/>
      <c r="D129" s="260"/>
      <c r="E129" s="261"/>
      <c r="F129" s="245" t="str">
        <f>F2</f>
        <v>Tiền nước Tháng 11</v>
      </c>
      <c r="G129" s="246"/>
      <c r="H129" s="246"/>
      <c r="I129" s="247"/>
      <c r="J129" s="248" t="str">
        <f>J2</f>
        <v>Thuê bao truyền hình cáp Tháng 11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210" t="s">
        <v>15</v>
      </c>
      <c r="E130" s="208" t="s">
        <v>16</v>
      </c>
      <c r="F130" s="60" t="s">
        <v>13</v>
      </c>
      <c r="G130" s="60" t="s">
        <v>14</v>
      </c>
      <c r="H130" s="207" t="s">
        <v>17</v>
      </c>
      <c r="I130" s="209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2829</v>
      </c>
      <c r="C131" s="187">
        <v>2869</v>
      </c>
      <c r="D131" s="19">
        <f>C131-B131</f>
        <v>40</v>
      </c>
      <c r="E131" s="48">
        <f>IF(D131&lt;=50,D131*$N$2,(D131-50)*$N$3+50*$N$2)</f>
        <v>120000</v>
      </c>
      <c r="F131" s="187">
        <v>584</v>
      </c>
      <c r="G131" s="187">
        <v>591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090.1357.000 Lưu ý: Vui lòng thanh toán trước ngày 10/12/2018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1"/>
      <c r="O133" s="211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12/2018</v>
      </c>
      <c r="D134" s="225"/>
      <c r="E134" s="225"/>
      <c r="F134" s="225"/>
      <c r="G134" s="225"/>
      <c r="H134" s="225"/>
      <c r="I134" s="225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12</v>
      </c>
      <c r="B135" s="245" t="str">
        <f>B2</f>
        <v>Tiền điện Tháng 11</v>
      </c>
      <c r="C135" s="260"/>
      <c r="D135" s="260"/>
      <c r="E135" s="261"/>
      <c r="F135" s="245" t="str">
        <f>F129</f>
        <v>Tiền nước Tháng 11</v>
      </c>
      <c r="G135" s="246"/>
      <c r="H135" s="246"/>
      <c r="I135" s="247"/>
      <c r="J135" s="248" t="str">
        <f>J2</f>
        <v>Thuê bao truyền hình cáp Tháng 11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210" t="s">
        <v>15</v>
      </c>
      <c r="E136" s="208" t="s">
        <v>16</v>
      </c>
      <c r="F136" s="60" t="s">
        <v>13</v>
      </c>
      <c r="G136" s="60" t="s">
        <v>14</v>
      </c>
      <c r="H136" s="207" t="s">
        <v>17</v>
      </c>
      <c r="I136" s="209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4579</v>
      </c>
      <c r="C137" s="187">
        <v>4623</v>
      </c>
      <c r="D137" s="19">
        <f>C137-B137</f>
        <v>44</v>
      </c>
      <c r="E137" s="48">
        <f>IF(D137&lt;=50,D137*$N$2,(D137-50)*$N$3+50*$N$2)</f>
        <v>132000</v>
      </c>
      <c r="F137" s="187">
        <v>472</v>
      </c>
      <c r="G137" s="187">
        <v>481</v>
      </c>
      <c r="H137" s="21">
        <f>G137-F137</f>
        <v>9</v>
      </c>
      <c r="I137" s="22">
        <f>H137*$O$4</f>
        <v>162000</v>
      </c>
      <c r="J137" s="22">
        <v>0</v>
      </c>
      <c r="K137" s="23">
        <f>(A137+E137+I137+J137)</f>
        <v>1594000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090.1357.000 Lưu ý: Vui lòng thanh toán trước ngày 10/12/2018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12/2018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12</v>
      </c>
      <c r="B142" s="245" t="str">
        <f>B2</f>
        <v>Tiền điện Tháng 11</v>
      </c>
      <c r="C142" s="260"/>
      <c r="D142" s="260"/>
      <c r="E142" s="261"/>
      <c r="F142" s="245" t="str">
        <f>F2</f>
        <v>Tiền nước Tháng 11</v>
      </c>
      <c r="G142" s="246"/>
      <c r="H142" s="246"/>
      <c r="I142" s="247"/>
      <c r="J142" s="248" t="str">
        <f>J2</f>
        <v>Thuê bao truyền hình cáp Tháng 11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210" t="s">
        <v>15</v>
      </c>
      <c r="E143" s="208" t="s">
        <v>16</v>
      </c>
      <c r="F143" s="60" t="s">
        <v>13</v>
      </c>
      <c r="G143" s="60" t="s">
        <v>14</v>
      </c>
      <c r="H143" s="207" t="s">
        <v>17</v>
      </c>
      <c r="I143" s="209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7009</v>
      </c>
      <c r="C144" s="187">
        <v>7035</v>
      </c>
      <c r="D144" s="19">
        <f>C144-B144</f>
        <v>26</v>
      </c>
      <c r="E144" s="48">
        <f>IF(D144&lt;=50,D144*$N$2,(D144-50)*$N$3+50*$N$2)</f>
        <v>78000</v>
      </c>
      <c r="F144" s="187">
        <v>501</v>
      </c>
      <c r="G144" s="187">
        <v>509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1522000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12/2018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12</v>
      </c>
      <c r="B149" s="245" t="str">
        <f>B2</f>
        <v>Tiền điện Tháng 11</v>
      </c>
      <c r="C149" s="260"/>
      <c r="D149" s="260"/>
      <c r="E149" s="261"/>
      <c r="F149" s="245" t="str">
        <f>F2</f>
        <v>Tiền nước Tháng 11</v>
      </c>
      <c r="G149" s="246"/>
      <c r="H149" s="246"/>
      <c r="I149" s="247"/>
      <c r="J149" s="248" t="str">
        <f>J2</f>
        <v>Thuê bao truyền hình cáp Tháng 11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210" t="s">
        <v>15</v>
      </c>
      <c r="E150" s="208" t="s">
        <v>16</v>
      </c>
      <c r="F150" s="60" t="s">
        <v>13</v>
      </c>
      <c r="G150" s="60" t="s">
        <v>14</v>
      </c>
      <c r="H150" s="207" t="s">
        <v>17</v>
      </c>
      <c r="I150" s="209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3453</v>
      </c>
      <c r="C151" s="187">
        <v>3501</v>
      </c>
      <c r="D151" s="19">
        <f>C151-B151</f>
        <v>48</v>
      </c>
      <c r="E151" s="48">
        <f>IF(D151&lt;=50,D151*$N$2,(D151-50)*$N$3+50*$N$2)</f>
        <v>144000</v>
      </c>
      <c r="F151" s="187">
        <v>221</v>
      </c>
      <c r="G151" s="187">
        <v>223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1510000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090.1357.000 Lưu ý: Vui lòng thanh toán trước ngày 10/12/2018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12/2018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12</v>
      </c>
      <c r="B156" s="245" t="str">
        <f>B2</f>
        <v>Tiền điện Tháng 11</v>
      </c>
      <c r="C156" s="260"/>
      <c r="D156" s="260"/>
      <c r="E156" s="261"/>
      <c r="F156" s="245" t="str">
        <f>F2</f>
        <v>Tiền nước Tháng 11</v>
      </c>
      <c r="G156" s="246"/>
      <c r="H156" s="246"/>
      <c r="I156" s="247"/>
      <c r="J156" s="248" t="str">
        <f>J2</f>
        <v>Thuê bao truyền hình cáp Tháng 11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210" t="s">
        <v>15</v>
      </c>
      <c r="E157" s="208" t="s">
        <v>16</v>
      </c>
      <c r="F157" s="60" t="s">
        <v>13</v>
      </c>
      <c r="G157" s="60" t="s">
        <v>14</v>
      </c>
      <c r="H157" s="207" t="s">
        <v>17</v>
      </c>
      <c r="I157" s="209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1057</v>
      </c>
      <c r="C158" s="187">
        <v>1110</v>
      </c>
      <c r="D158" s="19">
        <f>C158-B158</f>
        <v>53</v>
      </c>
      <c r="E158" s="48">
        <f>IF(D158&lt;=50,D158*$N$2,(D158-50)*$N$3+50*$N$2)</f>
        <v>159000</v>
      </c>
      <c r="F158" s="187">
        <v>581</v>
      </c>
      <c r="G158" s="187">
        <v>590</v>
      </c>
      <c r="H158" s="21">
        <f>G158-F158</f>
        <v>9</v>
      </c>
      <c r="I158" s="22">
        <f>H158*$O$4</f>
        <v>162000</v>
      </c>
      <c r="J158" s="22">
        <f>30000</f>
        <v>30000</v>
      </c>
      <c r="K158" s="23">
        <f>A158+[1]T3!E155+I158+J158</f>
        <v>1669000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090.1357.000 Lưu ý: Vui lòng thanh toán trước ngày 10/12/2018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210" t="s">
        <v>14</v>
      </c>
      <c r="C163" s="210" t="s">
        <v>15</v>
      </c>
      <c r="D163" s="82" t="s">
        <v>16</v>
      </c>
      <c r="E163" s="275"/>
      <c r="F163" s="210" t="s">
        <v>13</v>
      </c>
      <c r="G163" s="210" t="s">
        <v>14</v>
      </c>
      <c r="H163" s="207" t="s">
        <v>17</v>
      </c>
      <c r="I163" s="212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20945</v>
      </c>
      <c r="B164" s="278">
        <f>C4+C11+C18+C25+C30+C37+C44+C51</f>
        <v>21973</v>
      </c>
      <c r="C164" s="280">
        <f>B164-A164</f>
        <v>1028</v>
      </c>
      <c r="D164" s="282">
        <f>E4+E11+E18+E25+E30+E37+E44+E51</f>
        <v>2560000</v>
      </c>
      <c r="E164" s="278">
        <f>J4+J11+J18+J25+J30+J37+J44+J51</f>
        <v>60000</v>
      </c>
      <c r="F164" s="210">
        <f>F4+F11+F18+F25+F30+F37+F44+F51</f>
        <v>4983</v>
      </c>
      <c r="G164" s="210">
        <f>+G4+G11+G18+G25+G30+G37+G44+G51</f>
        <v>5042</v>
      </c>
      <c r="H164" s="207">
        <f>G164-F164</f>
        <v>59</v>
      </c>
      <c r="I164" s="85">
        <f>I4+I11+I18+I25+I30+I37+I44+I51</f>
        <v>800000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772339</v>
      </c>
      <c r="K165" s="86"/>
      <c r="L165" s="87">
        <f>I164-L164</f>
        <v>239000</v>
      </c>
      <c r="N165" s="8"/>
    </row>
    <row r="166" spans="1:14" ht="21" thickTop="1" thickBot="1" x14ac:dyDescent="0.35">
      <c r="A166" s="190">
        <v>32708</v>
      </c>
      <c r="B166" s="190">
        <v>33605</v>
      </c>
      <c r="C166" s="221">
        <f>B166-A166</f>
        <v>897</v>
      </c>
      <c r="D166" s="89"/>
      <c r="F166" s="188">
        <v>2280</v>
      </c>
      <c r="G166" s="188">
        <v>2333</v>
      </c>
      <c r="H166" s="220">
        <f>G166-F166</f>
        <v>53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210" t="s">
        <v>14</v>
      </c>
      <c r="C169" s="210" t="s">
        <v>15</v>
      </c>
      <c r="D169" s="82" t="s">
        <v>16</v>
      </c>
      <c r="E169" s="275"/>
      <c r="F169" s="210" t="s">
        <v>13</v>
      </c>
      <c r="G169" s="210" t="s">
        <v>14</v>
      </c>
      <c r="H169" s="207" t="s">
        <v>17</v>
      </c>
      <c r="I169" s="212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63371</v>
      </c>
      <c r="B170" s="278">
        <f>+C56+C63+C70+C77+C82+C89+C96+C103+C110</f>
        <v>64144</v>
      </c>
      <c r="C170" s="280">
        <f>B170-A170</f>
        <v>773</v>
      </c>
      <c r="D170" s="282">
        <f>E56+E63+E70+E77+E82+E89+E96+E103+E110</f>
        <v>2319000</v>
      </c>
      <c r="E170" s="278">
        <f>+J56+J63+J70+J77+J82+J89+J96+J103+J110</f>
        <v>30000</v>
      </c>
      <c r="F170" s="210">
        <f>F56+F63+F70+F77+F82+F89+F96+F103+F110</f>
        <v>5044</v>
      </c>
      <c r="G170" s="210">
        <f>G56+G63+G70+G77+G82+G96+G103+G110+G89</f>
        <v>5104</v>
      </c>
      <c r="H170" s="207">
        <f>G170-F170</f>
        <v>60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902805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38762</v>
      </c>
      <c r="B172" s="191">
        <v>39530</v>
      </c>
      <c r="C172" s="221">
        <f>B172-A172</f>
        <v>768</v>
      </c>
      <c r="D172" s="137"/>
      <c r="F172" s="188">
        <v>1956</v>
      </c>
      <c r="G172" s="188">
        <v>2012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210" t="s">
        <v>14</v>
      </c>
      <c r="C175" s="210" t="s">
        <v>15</v>
      </c>
      <c r="D175" s="82" t="s">
        <v>16</v>
      </c>
      <c r="E175" s="275"/>
      <c r="F175" s="210" t="s">
        <v>13</v>
      </c>
      <c r="G175" s="210" t="s">
        <v>14</v>
      </c>
      <c r="H175" s="207" t="s">
        <v>17</v>
      </c>
      <c r="I175" s="212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25451</v>
      </c>
      <c r="B176" s="278">
        <f>+C117+C124+C131+C137+C144+C151+C158</f>
        <v>25982</v>
      </c>
      <c r="C176" s="280">
        <f>B176-A176</f>
        <v>531</v>
      </c>
      <c r="D176" s="282">
        <f>E117+E124+E131+E137+E144+E151+E158</f>
        <v>1593000</v>
      </c>
      <c r="E176" s="278">
        <f>J117+J124+J131+J137+J144+J151+J158</f>
        <v>120000</v>
      </c>
      <c r="F176" s="210">
        <f>F117+F124+F131+F137+F144+F151+F158</f>
        <v>3788</v>
      </c>
      <c r="G176" s="210">
        <f>G117+G124+G131+G137+G144+G151+G158</f>
        <v>3846</v>
      </c>
      <c r="H176" s="207">
        <f>G176-F176</f>
        <v>58</v>
      </c>
      <c r="I176" s="85">
        <f>I117+I124+I131+I137+I144+I151+I158</f>
        <v>1044000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609435</v>
      </c>
      <c r="K177" s="86"/>
      <c r="L177" s="87">
        <f>I176-L176</f>
        <v>733000</v>
      </c>
      <c r="N177" s="8"/>
    </row>
    <row r="178" spans="1:15" ht="21" thickTop="1" thickBot="1" x14ac:dyDescent="0.35">
      <c r="A178" s="190">
        <v>20406</v>
      </c>
      <c r="B178" s="190">
        <v>20939</v>
      </c>
      <c r="C178" s="221">
        <f>B178-A178</f>
        <v>533</v>
      </c>
      <c r="D178" s="89"/>
      <c r="E178" s="96"/>
      <c r="F178" s="188">
        <v>828</v>
      </c>
      <c r="G178" s="188">
        <v>882</v>
      </c>
      <c r="H178" s="97">
        <f>G178-F178</f>
        <v>54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210" t="s">
        <v>14</v>
      </c>
      <c r="C181" s="210" t="s">
        <v>15</v>
      </c>
      <c r="D181" s="82" t="s">
        <v>16</v>
      </c>
      <c r="E181" s="231"/>
      <c r="F181" s="210" t="s">
        <v>13</v>
      </c>
      <c r="G181" s="210" t="s">
        <v>14</v>
      </c>
      <c r="H181" s="207" t="s">
        <v>17</v>
      </c>
      <c r="I181" s="212" t="s">
        <v>16</v>
      </c>
      <c r="J181" s="229"/>
      <c r="K181" s="229"/>
      <c r="L181" s="228"/>
      <c r="M181" s="29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96">
        <f>A164+A170+A176</f>
        <v>109767</v>
      </c>
      <c r="B182" s="280">
        <f>B164+B170+B176</f>
        <v>112099</v>
      </c>
      <c r="C182" s="280">
        <f>B182-A182</f>
        <v>2332</v>
      </c>
      <c r="D182" s="300">
        <f>D164+D170+D176</f>
        <v>6472000</v>
      </c>
      <c r="E182" s="303">
        <f>E164+E170+E176</f>
        <v>210000</v>
      </c>
      <c r="F182" s="100">
        <f>F164+F170+F176</f>
        <v>13815</v>
      </c>
      <c r="G182" s="100">
        <f>G164+G170+G176</f>
        <v>13992</v>
      </c>
      <c r="H182" s="207">
        <f>G182-F182</f>
        <v>177</v>
      </c>
      <c r="I182" s="101">
        <f>I164+I170+I176</f>
        <v>2405000</v>
      </c>
      <c r="J182" s="206">
        <f>J164+J170+J176</f>
        <v>4187421</v>
      </c>
      <c r="K182" s="20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2284579</v>
      </c>
      <c r="K183" s="106">
        <f>E182-K182</f>
        <v>210000</v>
      </c>
      <c r="L183" s="107">
        <f>I182-L182</f>
        <v>1185000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32800000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38884579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94074</v>
      </c>
      <c r="C186" s="190">
        <f>B186-(B176+B170+B164)</f>
        <v>-18025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10884579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10884579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2332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40" zoomScale="75" zoomScaleNormal="100" zoomScaleSheetLayoutView="91" zoomScalePageLayoutView="75" workbookViewId="0">
      <selection activeCell="D96" sqref="D96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23" t="s">
        <v>0</v>
      </c>
      <c r="B1" s="224"/>
      <c r="C1" s="225" t="s">
        <v>187</v>
      </c>
      <c r="D1" s="225"/>
      <c r="E1" s="225"/>
      <c r="F1" s="225"/>
      <c r="G1" s="225"/>
      <c r="H1" s="225"/>
      <c r="I1" s="225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190</v>
      </c>
      <c r="B2" s="227" t="s">
        <v>188</v>
      </c>
      <c r="C2" s="228"/>
      <c r="D2" s="228"/>
      <c r="E2" s="228"/>
      <c r="F2" s="227" t="s">
        <v>189</v>
      </c>
      <c r="G2" s="227"/>
      <c r="H2" s="227"/>
      <c r="I2" s="227"/>
      <c r="J2" s="227" t="s">
        <v>191</v>
      </c>
      <c r="K2" s="231" t="s">
        <v>12</v>
      </c>
      <c r="L2" s="232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11/2018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11</v>
      </c>
      <c r="B9" s="227" t="str">
        <f>B2</f>
        <v>Tiền điện Tháng 10</v>
      </c>
      <c r="C9" s="228"/>
      <c r="D9" s="228"/>
      <c r="E9" s="228"/>
      <c r="F9" s="227" t="str">
        <f>F2</f>
        <v>Tiền nước Tháng 10</v>
      </c>
      <c r="G9" s="227"/>
      <c r="H9" s="227"/>
      <c r="I9" s="227"/>
      <c r="J9" s="227" t="str">
        <f>J2</f>
        <v>Thuê bao truyền hình cáp Tháng 10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11/2018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11</v>
      </c>
      <c r="B16" s="227" t="str">
        <f>B2</f>
        <v>Tiền điện Tháng 10</v>
      </c>
      <c r="C16" s="228"/>
      <c r="D16" s="228"/>
      <c r="E16" s="228"/>
      <c r="F16" s="227" t="str">
        <f>F2</f>
        <v>Tiền nước Tháng 10</v>
      </c>
      <c r="G16" s="227"/>
      <c r="H16" s="227"/>
      <c r="I16" s="227"/>
      <c r="J16" s="227" t="str">
        <f>J2</f>
        <v>Thuê bao truyền hình cáp Tháng 10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182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11/2018</v>
      </c>
      <c r="D22" s="225"/>
      <c r="E22" s="225"/>
      <c r="F22" s="225"/>
      <c r="G22" s="225"/>
      <c r="H22" s="225"/>
      <c r="I22" s="225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43" t="str">
        <f>A2</f>
        <v>Tiền phòng Tháng 11</v>
      </c>
      <c r="B23" s="245" t="str">
        <f>B2</f>
        <v>Tiền điện Tháng 10</v>
      </c>
      <c r="C23" s="246"/>
      <c r="D23" s="246"/>
      <c r="E23" s="247"/>
      <c r="F23" s="245" t="str">
        <f>F2</f>
        <v>Tiền nước Tháng 10</v>
      </c>
      <c r="G23" s="246"/>
      <c r="H23" s="246"/>
      <c r="I23" s="247"/>
      <c r="J23" s="248" t="str">
        <f>J2</f>
        <v>Thuê bao truyền hình cáp Tháng 10</v>
      </c>
      <c r="K23" s="250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4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249"/>
      <c r="K24" s="251"/>
      <c r="L24" s="253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254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090.1357.000 Lưu ý: Vui lòng thanh toán trước ngày 10/11/2018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11/2018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11</v>
      </c>
      <c r="B28" s="227" t="str">
        <f>B2</f>
        <v>Tiền điện Tháng 10</v>
      </c>
      <c r="C28" s="228"/>
      <c r="D28" s="228"/>
      <c r="E28" s="228"/>
      <c r="F28" s="227" t="str">
        <f>F2</f>
        <v>Tiền nước Tháng 10</v>
      </c>
      <c r="G28" s="227"/>
      <c r="H28" s="227"/>
      <c r="I28" s="227"/>
      <c r="J28" s="227" t="str">
        <f>J2</f>
        <v>Thuê bao truyền hình cáp Tháng 10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090.1357.000 Lưu ý: Vui lòng thanh toán trước ngày 10/11/2018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11/2018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11</v>
      </c>
      <c r="B35" s="227" t="str">
        <f>B2</f>
        <v>Tiền điện Tháng 10</v>
      </c>
      <c r="C35" s="228"/>
      <c r="D35" s="228"/>
      <c r="E35" s="228"/>
      <c r="F35" s="227" t="str">
        <f>F2</f>
        <v>Tiền nước Tháng 10</v>
      </c>
      <c r="G35" s="227"/>
      <c r="H35" s="227"/>
      <c r="I35" s="227"/>
      <c r="J35" s="227" t="str">
        <f>J2</f>
        <v>Thuê bao truyền hình cáp Tháng 10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090.1357.000 Lưu ý: Vui lòng thanh toán trước ngày 10/11/2018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11/2018</v>
      </c>
      <c r="D41" s="225"/>
      <c r="E41" s="225"/>
      <c r="F41" s="225"/>
      <c r="G41" s="225"/>
      <c r="H41" s="225"/>
      <c r="I41" s="225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11</v>
      </c>
      <c r="B42" s="227" t="str">
        <f>B2</f>
        <v>Tiền điện Tháng 10</v>
      </c>
      <c r="C42" s="228"/>
      <c r="D42" s="228"/>
      <c r="E42" s="228"/>
      <c r="F42" s="227" t="str">
        <f>F2</f>
        <v>Tiền nước Tháng 10</v>
      </c>
      <c r="G42" s="227"/>
      <c r="H42" s="227"/>
      <c r="I42" s="227"/>
      <c r="J42" s="227" t="str">
        <f>J2</f>
        <v>Thuê bao truyền hình cáp Tháng 10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090.1357.000 Lưu ý: Vui lòng thanh toán trước ngày 10/11/2018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11/2018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11</v>
      </c>
      <c r="B49" s="227" t="str">
        <f>B2</f>
        <v>Tiền điện Tháng 10</v>
      </c>
      <c r="C49" s="228"/>
      <c r="D49" s="228"/>
      <c r="E49" s="228"/>
      <c r="F49" s="227" t="str">
        <f>F2</f>
        <v>Tiền nước Tháng 10</v>
      </c>
      <c r="G49" s="227"/>
      <c r="H49" s="227"/>
      <c r="I49" s="227"/>
      <c r="J49" s="227" t="str">
        <f>J2</f>
        <v>Thuê bao truyền hình cáp Tháng 10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090.1357.000 Lưu ý: Vui lòng thanh toán trước ngày 10/11/2018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11/2018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11</v>
      </c>
      <c r="B54" s="227" t="str">
        <f>B2</f>
        <v>Tiền điện Tháng 10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10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090.1357.000 Lưu ý: Vui lòng thanh toán trước ngày 10/11/2018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11/2018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11</v>
      </c>
      <c r="B61" s="245" t="str">
        <f>B2</f>
        <v>Tiền điện Tháng 10</v>
      </c>
      <c r="C61" s="260"/>
      <c r="D61" s="260"/>
      <c r="E61" s="261"/>
      <c r="F61" s="245" t="str">
        <f>F2</f>
        <v>Tiền nước Tháng 10</v>
      </c>
      <c r="G61" s="246"/>
      <c r="H61" s="246"/>
      <c r="I61" s="247"/>
      <c r="J61" s="248" t="str">
        <f>J2</f>
        <v>Thuê bao truyền hình cáp Tháng 10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090.1357.000 Lưu ý: Vui lòng thanh toán trước ngày 10/11/2018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11/2018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11</v>
      </c>
      <c r="B68" s="245" t="str">
        <f>B2</f>
        <v>Tiền điện Tháng 10</v>
      </c>
      <c r="C68" s="260"/>
      <c r="D68" s="260"/>
      <c r="E68" s="261"/>
      <c r="F68" s="245" t="str">
        <f>F2</f>
        <v>Tiền nước Tháng 10</v>
      </c>
      <c r="G68" s="246"/>
      <c r="H68" s="246"/>
      <c r="I68" s="247"/>
      <c r="J68" s="248" t="str">
        <f>J2</f>
        <v>Thuê bao truyền hình cáp Tháng 10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090.1357.000 Lưu ý: Vui lòng thanh toán trước ngày 10/11/2018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11/2018</v>
      </c>
      <c r="D74" s="225"/>
      <c r="E74" s="225"/>
      <c r="F74" s="225"/>
      <c r="G74" s="225"/>
      <c r="H74" s="225"/>
      <c r="I74" s="225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11</v>
      </c>
      <c r="B75" s="245" t="str">
        <f>B2</f>
        <v>Tiền điện Tháng 10</v>
      </c>
      <c r="C75" s="260"/>
      <c r="D75" s="260"/>
      <c r="E75" s="261"/>
      <c r="F75" s="245" t="str">
        <f>F2</f>
        <v>Tiền nước Tháng 10</v>
      </c>
      <c r="G75" s="246"/>
      <c r="H75" s="246"/>
      <c r="I75" s="247"/>
      <c r="J75" s="248" t="str">
        <f>J2</f>
        <v>Thuê bao truyền hình cáp Tháng 10</v>
      </c>
      <c r="K75" s="250" t="str">
        <f>K2</f>
        <v>Số tiền phải đóng (đồng)</v>
      </c>
      <c r="L75" s="232">
        <f>K77+120000</f>
        <v>1420000</v>
      </c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30"/>
      <c r="M77" s="24"/>
      <c r="N77" s="25"/>
      <c r="O77" s="26"/>
      <c r="P77" s="26"/>
    </row>
    <row r="78" spans="1:16" ht="75" customHeight="1" thickBot="1" x14ac:dyDescent="0.35">
      <c r="A78" s="240" t="str">
        <f>A31</f>
        <v xml:space="preserve">C.YẾN: 090.1357.000 Lưu ý: Vui lòng thanh toán trước ngày 10/11/2018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11/2018</v>
      </c>
      <c r="D79" s="225"/>
      <c r="E79" s="225"/>
      <c r="F79" s="225"/>
      <c r="G79" s="225"/>
      <c r="H79" s="225"/>
      <c r="I79" s="225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11</v>
      </c>
      <c r="B80" s="245" t="str">
        <f>B2</f>
        <v>Tiền điện Tháng 10</v>
      </c>
      <c r="C80" s="260"/>
      <c r="D80" s="260"/>
      <c r="E80" s="261"/>
      <c r="F80" s="245" t="str">
        <f>F2</f>
        <v>Tiền nước Tháng 10</v>
      </c>
      <c r="G80" s="246"/>
      <c r="H80" s="246"/>
      <c r="I80" s="247"/>
      <c r="J80" s="248" t="str">
        <f>J2</f>
        <v>Thuê bao truyền hình cáp Tháng 10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090.1357.000 Lưu ý: Vui lòng thanh toán trước ngày 10/11/2018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11/2018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11</v>
      </c>
      <c r="B87" s="245" t="str">
        <f>B2</f>
        <v>Tiền điện Tháng 10</v>
      </c>
      <c r="C87" s="260"/>
      <c r="D87" s="260"/>
      <c r="E87" s="261"/>
      <c r="F87" s="245" t="str">
        <f>F2</f>
        <v>Tiền nước Tháng 10</v>
      </c>
      <c r="G87" s="246"/>
      <c r="H87" s="246"/>
      <c r="I87" s="247"/>
      <c r="J87" s="248" t="str">
        <f>J2</f>
        <v>Thuê bao truyền hình cáp Tháng 10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090.1357.000 Lưu ý: Vui lòng thanh toán trước ngày 10/11/2018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11/2018</v>
      </c>
      <c r="D93" s="225"/>
      <c r="E93" s="225"/>
      <c r="F93" s="225"/>
      <c r="G93" s="225"/>
      <c r="H93" s="225"/>
      <c r="I93" s="225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10</v>
      </c>
      <c r="C94" s="260"/>
      <c r="D94" s="260"/>
      <c r="E94" s="261"/>
      <c r="F94" s="245" t="str">
        <f>F2</f>
        <v>Tiền nước Tháng 10</v>
      </c>
      <c r="G94" s="246"/>
      <c r="H94" s="246"/>
      <c r="I94" s="247"/>
      <c r="J94" s="248" t="str">
        <f>J9</f>
        <v>Thuê bao truyền hình cáp Tháng 10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090.1357.000 Lưu ý: Vui lòng thanh toán trước ngày 10/11/2018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11/2018</v>
      </c>
      <c r="D100" s="225"/>
      <c r="E100" s="225"/>
      <c r="F100" s="225"/>
      <c r="G100" s="225"/>
      <c r="H100" s="225"/>
      <c r="I100" s="225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11</v>
      </c>
      <c r="B101" s="245" t="str">
        <f>B2</f>
        <v>Tiền điện Tháng 10</v>
      </c>
      <c r="C101" s="260"/>
      <c r="D101" s="260"/>
      <c r="E101" s="261"/>
      <c r="F101" s="245" t="str">
        <f>F2</f>
        <v>Tiền nước Tháng 10</v>
      </c>
      <c r="G101" s="246"/>
      <c r="H101" s="246"/>
      <c r="I101" s="247"/>
      <c r="J101" s="248" t="str">
        <f>J2</f>
        <v>Thuê bao truyền hình cáp Tháng 10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090.1357.000 Lưu ý: Vui lòng thanh toán trước ngày 10/11/2018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11/2018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11</v>
      </c>
      <c r="B108" s="245" t="str">
        <f>B2</f>
        <v>Tiền điện Tháng 10</v>
      </c>
      <c r="C108" s="260"/>
      <c r="D108" s="260"/>
      <c r="E108" s="261"/>
      <c r="F108" s="245" t="str">
        <f>F2</f>
        <v>Tiền nước Tháng 10</v>
      </c>
      <c r="G108" s="246"/>
      <c r="H108" s="246"/>
      <c r="I108" s="247"/>
      <c r="J108" s="248" t="str">
        <f>J2</f>
        <v>Thuê bao truyền hình cáp Tháng 10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090.1357.000 Lưu ý: Vui lòng thanh toán trước ngày 10/11/2018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11/2018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11</v>
      </c>
      <c r="B115" s="245" t="str">
        <f>B2</f>
        <v>Tiền điện Tháng 10</v>
      </c>
      <c r="C115" s="260"/>
      <c r="D115" s="260"/>
      <c r="E115" s="261"/>
      <c r="F115" s="245" t="str">
        <f>F2</f>
        <v>Tiền nước Tháng 10</v>
      </c>
      <c r="G115" s="246"/>
      <c r="H115" s="246"/>
      <c r="I115" s="247"/>
      <c r="J115" s="248" t="str">
        <f>J2</f>
        <v>Thuê bao truyền hình cáp Tháng 10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090.1357.000 Lưu ý: Vui lòng thanh toán trước ngày 10/11/2018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11/2018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11</v>
      </c>
      <c r="B122" s="245" t="str">
        <f>B2</f>
        <v>Tiền điện Tháng 10</v>
      </c>
      <c r="C122" s="260"/>
      <c r="D122" s="260"/>
      <c r="E122" s="261"/>
      <c r="F122" s="245" t="str">
        <f>F2</f>
        <v>Tiền nước Tháng 10</v>
      </c>
      <c r="G122" s="246"/>
      <c r="H122" s="246"/>
      <c r="I122" s="247"/>
      <c r="J122" s="248" t="str">
        <f>J2</f>
        <v>Thuê bao truyền hình cáp Tháng 10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090.1357.000 Lưu ý: Vui lòng thanh toán trước ngày 10/11/2018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11/2018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11</v>
      </c>
      <c r="B129" s="245" t="str">
        <f>B2</f>
        <v>Tiền điện Tháng 10</v>
      </c>
      <c r="C129" s="260"/>
      <c r="D129" s="260"/>
      <c r="E129" s="261"/>
      <c r="F129" s="245" t="str">
        <f>F2</f>
        <v>Tiền nước Tháng 10</v>
      </c>
      <c r="G129" s="246"/>
      <c r="H129" s="246"/>
      <c r="I129" s="247"/>
      <c r="J129" s="248" t="str">
        <f>J2</f>
        <v>Thuê bao truyền hình cáp Tháng 10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090.1357.000 Lưu ý: Vui lòng thanh toán trước ngày 10/11/2018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11/2018</v>
      </c>
      <c r="D134" s="225"/>
      <c r="E134" s="225"/>
      <c r="F134" s="225"/>
      <c r="G134" s="225"/>
      <c r="H134" s="225"/>
      <c r="I134" s="225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11</v>
      </c>
      <c r="B135" s="245" t="str">
        <f>B2</f>
        <v>Tiền điện Tháng 10</v>
      </c>
      <c r="C135" s="260"/>
      <c r="D135" s="260"/>
      <c r="E135" s="261"/>
      <c r="F135" s="245" t="str">
        <f>F129</f>
        <v>Tiền nước Tháng 10</v>
      </c>
      <c r="G135" s="246"/>
      <c r="H135" s="246"/>
      <c r="I135" s="247"/>
      <c r="J135" s="248" t="str">
        <f>J2</f>
        <v>Thuê bao truyền hình cáp Tháng 10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090.1357.000 Lưu ý: Vui lòng thanh toán trước ngày 10/11/2018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11/2018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11</v>
      </c>
      <c r="B142" s="245" t="str">
        <f>B2</f>
        <v>Tiền điện Tháng 10</v>
      </c>
      <c r="C142" s="260"/>
      <c r="D142" s="260"/>
      <c r="E142" s="261"/>
      <c r="F142" s="245" t="str">
        <f>F2</f>
        <v>Tiền nước Tháng 10</v>
      </c>
      <c r="G142" s="246"/>
      <c r="H142" s="246"/>
      <c r="I142" s="247"/>
      <c r="J142" s="248" t="str">
        <f>J2</f>
        <v>Thuê bao truyền hình cáp Tháng 10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11/2018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11</v>
      </c>
      <c r="B149" s="245" t="str">
        <f>B2</f>
        <v>Tiền điện Tháng 10</v>
      </c>
      <c r="C149" s="260"/>
      <c r="D149" s="260"/>
      <c r="E149" s="261"/>
      <c r="F149" s="245" t="str">
        <f>F2</f>
        <v>Tiền nước Tháng 10</v>
      </c>
      <c r="G149" s="246"/>
      <c r="H149" s="246"/>
      <c r="I149" s="247"/>
      <c r="J149" s="248" t="str">
        <f>J2</f>
        <v>Thuê bao truyền hình cáp Tháng 10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090.1357.000 Lưu ý: Vui lòng thanh toán trước ngày 10/11/2018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11/2018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11</v>
      </c>
      <c r="B156" s="245" t="str">
        <f>B2</f>
        <v>Tiền điện Tháng 10</v>
      </c>
      <c r="C156" s="260"/>
      <c r="D156" s="260"/>
      <c r="E156" s="261"/>
      <c r="F156" s="245" t="str">
        <f>F2</f>
        <v>Tiền nước Tháng 10</v>
      </c>
      <c r="G156" s="246"/>
      <c r="H156" s="246"/>
      <c r="I156" s="247"/>
      <c r="J156" s="248" t="str">
        <f>J2</f>
        <v>Thuê bao truyền hình cáp Tháng 10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090.1357.000 Lưu ý: Vui lòng thanh toán trước ngày 10/11/2018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275"/>
      <c r="F163" s="203" t="s">
        <v>13</v>
      </c>
      <c r="G163" s="203" t="s">
        <v>14</v>
      </c>
      <c r="H163" s="205" t="s">
        <v>17</v>
      </c>
      <c r="I163" s="200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19732</v>
      </c>
      <c r="B164" s="278">
        <f>C4+C11+C18+C25+C30+C37+C44+C51</f>
        <v>20945</v>
      </c>
      <c r="C164" s="280">
        <f>B164-A164</f>
        <v>1213</v>
      </c>
      <c r="D164" s="282">
        <f>E4+E11+E18+E25+E30+E37+E44+E51</f>
        <v>2993000</v>
      </c>
      <c r="E164" s="278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275"/>
      <c r="F169" s="203" t="s">
        <v>13</v>
      </c>
      <c r="G169" s="203" t="s">
        <v>14</v>
      </c>
      <c r="H169" s="205" t="s">
        <v>17</v>
      </c>
      <c r="I169" s="200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62534</v>
      </c>
      <c r="B170" s="278">
        <f>+C56+C63+C70+C77+C82+C89+C96+C103+C110</f>
        <v>63371</v>
      </c>
      <c r="C170" s="280">
        <f>B170-A170</f>
        <v>837</v>
      </c>
      <c r="D170" s="282">
        <f>E56+E63+E70+E77+E82+E89+E96+E103+E110</f>
        <v>2511000</v>
      </c>
      <c r="E170" s="278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275"/>
      <c r="F175" s="203" t="s">
        <v>13</v>
      </c>
      <c r="G175" s="203" t="s">
        <v>14</v>
      </c>
      <c r="H175" s="205" t="s">
        <v>17</v>
      </c>
      <c r="I175" s="200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24863</v>
      </c>
      <c r="B176" s="278">
        <f>+C117+C124+C131+C137+C144+C151+C158</f>
        <v>25451</v>
      </c>
      <c r="C176" s="280">
        <f>B176-A176</f>
        <v>588</v>
      </c>
      <c r="D176" s="282">
        <f>E117+E124+E131+E137+E144+E151+E158</f>
        <v>1764000</v>
      </c>
      <c r="E176" s="278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231"/>
      <c r="F181" s="203" t="s">
        <v>13</v>
      </c>
      <c r="G181" s="203" t="s">
        <v>14</v>
      </c>
      <c r="H181" s="205" t="s">
        <v>17</v>
      </c>
      <c r="I181" s="200" t="s">
        <v>16</v>
      </c>
      <c r="J181" s="229"/>
      <c r="K181" s="229"/>
      <c r="L181" s="228"/>
      <c r="M181" s="29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96">
        <f>A164+A170+A176</f>
        <v>107129</v>
      </c>
      <c r="B182" s="280">
        <f>B164+B170+B176</f>
        <v>109767</v>
      </c>
      <c r="C182" s="280">
        <f>B182-A182</f>
        <v>2638</v>
      </c>
      <c r="D182" s="300">
        <f>D164+D170+D176</f>
        <v>7268000</v>
      </c>
      <c r="E182" s="303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32800000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39564579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40" zoomScale="75" zoomScaleNormal="100" zoomScaleSheetLayoutView="91" zoomScalePageLayoutView="75" workbookViewId="0">
      <selection activeCell="D18" sqref="D18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23" t="s">
        <v>0</v>
      </c>
      <c r="B1" s="224"/>
      <c r="C1" s="225" t="s">
        <v>174</v>
      </c>
      <c r="D1" s="225"/>
      <c r="E1" s="225"/>
      <c r="F1" s="225"/>
      <c r="G1" s="225"/>
      <c r="H1" s="225"/>
      <c r="I1" s="225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178</v>
      </c>
      <c r="B2" s="227" t="s">
        <v>175</v>
      </c>
      <c r="C2" s="228"/>
      <c r="D2" s="228"/>
      <c r="E2" s="228"/>
      <c r="F2" s="227" t="s">
        <v>176</v>
      </c>
      <c r="G2" s="227"/>
      <c r="H2" s="227"/>
      <c r="I2" s="227"/>
      <c r="J2" s="227" t="s">
        <v>177</v>
      </c>
      <c r="K2" s="231" t="s">
        <v>12</v>
      </c>
      <c r="L2" s="232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10/2018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10</v>
      </c>
      <c r="B9" s="227" t="str">
        <f>B2</f>
        <v>Tiền điện Tháng 09</v>
      </c>
      <c r="C9" s="228"/>
      <c r="D9" s="228"/>
      <c r="E9" s="228"/>
      <c r="F9" s="227" t="str">
        <f>F2</f>
        <v>Tiền nước Tháng 09</v>
      </c>
      <c r="G9" s="227"/>
      <c r="H9" s="227"/>
      <c r="I9" s="227"/>
      <c r="J9" s="227" t="str">
        <f>J2</f>
        <v>Thuê bao truyền hình cáp Tháng 09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10/2018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10</v>
      </c>
      <c r="B16" s="227" t="str">
        <f>B2</f>
        <v>Tiền điện Tháng 09</v>
      </c>
      <c r="C16" s="228"/>
      <c r="D16" s="228"/>
      <c r="E16" s="228"/>
      <c r="F16" s="227" t="str">
        <f>F2</f>
        <v>Tiền nước Tháng 09</v>
      </c>
      <c r="G16" s="227"/>
      <c r="H16" s="227"/>
      <c r="I16" s="227"/>
      <c r="J16" s="227" t="str">
        <f>J2</f>
        <v>Thuê bao truyền hình cáp Tháng 09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172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10/2018</v>
      </c>
      <c r="D22" s="225"/>
      <c r="E22" s="225"/>
      <c r="F22" s="225"/>
      <c r="G22" s="225"/>
      <c r="H22" s="225"/>
      <c r="I22" s="225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43" t="str">
        <f>A2</f>
        <v>Tiền phòng Tháng 10</v>
      </c>
      <c r="B23" s="245" t="str">
        <f>B2</f>
        <v>Tiền điện Tháng 09</v>
      </c>
      <c r="C23" s="246"/>
      <c r="D23" s="246"/>
      <c r="E23" s="247"/>
      <c r="F23" s="245" t="str">
        <f>F2</f>
        <v>Tiền nước Tháng 09</v>
      </c>
      <c r="G23" s="246"/>
      <c r="H23" s="246"/>
      <c r="I23" s="247"/>
      <c r="J23" s="248" t="str">
        <f>J2</f>
        <v>Thuê bao truyền hình cáp Tháng 09</v>
      </c>
      <c r="K23" s="250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4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249"/>
      <c r="K24" s="251"/>
      <c r="L24" s="253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254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090.1357.000 Lưu ý: Vui lòng thanh toán trước ngày 10/09/2018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10/2018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10</v>
      </c>
      <c r="B28" s="227" t="str">
        <f>B2</f>
        <v>Tiền điện Tháng 09</v>
      </c>
      <c r="C28" s="228"/>
      <c r="D28" s="228"/>
      <c r="E28" s="228"/>
      <c r="F28" s="227" t="str">
        <f>F2</f>
        <v>Tiền nước Tháng 09</v>
      </c>
      <c r="G28" s="227"/>
      <c r="H28" s="227"/>
      <c r="I28" s="227"/>
      <c r="J28" s="227" t="str">
        <f>J2</f>
        <v>Thuê bao truyền hình cáp Tháng 09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090.1357.000 Lưu ý: Vui lòng thanh toán trước ngày 10/09/2018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10/2018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10</v>
      </c>
      <c r="B35" s="227" t="str">
        <f>B2</f>
        <v>Tiền điện Tháng 09</v>
      </c>
      <c r="C35" s="228"/>
      <c r="D35" s="228"/>
      <c r="E35" s="228"/>
      <c r="F35" s="227" t="str">
        <f>F2</f>
        <v>Tiền nước Tháng 09</v>
      </c>
      <c r="G35" s="227"/>
      <c r="H35" s="227"/>
      <c r="I35" s="227"/>
      <c r="J35" s="227" t="str">
        <f>J2</f>
        <v>Thuê bao truyền hình cáp Tháng 09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090.1357.000 Lưu ý: Vui lòng thanh toán trước ngày 10/09/2018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10/2018</v>
      </c>
      <c r="D41" s="225"/>
      <c r="E41" s="225"/>
      <c r="F41" s="225"/>
      <c r="G41" s="225"/>
      <c r="H41" s="225"/>
      <c r="I41" s="225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10</v>
      </c>
      <c r="B42" s="227" t="str">
        <f>B2</f>
        <v>Tiền điện Tháng 09</v>
      </c>
      <c r="C42" s="228"/>
      <c r="D42" s="228"/>
      <c r="E42" s="228"/>
      <c r="F42" s="227" t="str">
        <f>F2</f>
        <v>Tiền nước Tháng 09</v>
      </c>
      <c r="G42" s="227"/>
      <c r="H42" s="227"/>
      <c r="I42" s="227"/>
      <c r="J42" s="227" t="str">
        <f>J2</f>
        <v>Thuê bao truyền hình cáp Tháng 09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090.1357.000 Lưu ý: Vui lòng thanh toán trước ngày 10/09/2018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10/2018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10</v>
      </c>
      <c r="B49" s="227" t="str">
        <f>B2</f>
        <v>Tiền điện Tháng 09</v>
      </c>
      <c r="C49" s="228"/>
      <c r="D49" s="228"/>
      <c r="E49" s="228"/>
      <c r="F49" s="227" t="str">
        <f>F2</f>
        <v>Tiền nước Tháng 09</v>
      </c>
      <c r="G49" s="227"/>
      <c r="H49" s="227"/>
      <c r="I49" s="227"/>
      <c r="J49" s="227" t="str">
        <f>J2</f>
        <v>Thuê bao truyền hình cáp Tháng 09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090.1357.000 Lưu ý: Vui lòng thanh toán trước ngày 10/09/2018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10/2018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10</v>
      </c>
      <c r="B54" s="227" t="str">
        <f>B2</f>
        <v>Tiền điện Tháng 09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09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090.1357.000 Lưu ý: Vui lòng thanh toán trước ngày 10/09/2018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10/2018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10</v>
      </c>
      <c r="B61" s="245" t="str">
        <f>B2</f>
        <v>Tiền điện Tháng 09</v>
      </c>
      <c r="C61" s="260"/>
      <c r="D61" s="260"/>
      <c r="E61" s="261"/>
      <c r="F61" s="245" t="str">
        <f>F2</f>
        <v>Tiền nước Tháng 09</v>
      </c>
      <c r="G61" s="246"/>
      <c r="H61" s="246"/>
      <c r="I61" s="247"/>
      <c r="J61" s="248" t="str">
        <f>J2</f>
        <v>Thuê bao truyền hình cáp Tháng 09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090.1357.000 Lưu ý: Vui lòng thanh toán trước ngày 10/09/2018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10/2018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10</v>
      </c>
      <c r="B68" s="245" t="str">
        <f>B2</f>
        <v>Tiền điện Tháng 09</v>
      </c>
      <c r="C68" s="260"/>
      <c r="D68" s="260"/>
      <c r="E68" s="261"/>
      <c r="F68" s="245" t="str">
        <f>F2</f>
        <v>Tiền nước Tháng 09</v>
      </c>
      <c r="G68" s="246"/>
      <c r="H68" s="246"/>
      <c r="I68" s="247"/>
      <c r="J68" s="248" t="str">
        <f>J2</f>
        <v>Thuê bao truyền hình cáp Tháng 09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090.1357.000 Lưu ý: Vui lòng thanh toán trước ngày 10/09/2018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10/2018</v>
      </c>
      <c r="D74" s="225"/>
      <c r="E74" s="225"/>
      <c r="F74" s="225"/>
      <c r="G74" s="225"/>
      <c r="H74" s="225"/>
      <c r="I74" s="225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10</v>
      </c>
      <c r="B75" s="245" t="str">
        <f>B2</f>
        <v>Tiền điện Tháng 09</v>
      </c>
      <c r="C75" s="260"/>
      <c r="D75" s="260"/>
      <c r="E75" s="261"/>
      <c r="F75" s="245" t="str">
        <f>F2</f>
        <v>Tiền nước Tháng 09</v>
      </c>
      <c r="G75" s="246"/>
      <c r="H75" s="246"/>
      <c r="I75" s="247"/>
      <c r="J75" s="248" t="str">
        <f>J2</f>
        <v>Thuê bao truyền hình cáp Tháng 09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230"/>
      <c r="M77" s="24"/>
      <c r="N77" s="25"/>
      <c r="O77" s="26"/>
      <c r="P77" s="26"/>
    </row>
    <row r="78" spans="1:16" ht="75" customHeight="1" thickBot="1" x14ac:dyDescent="0.35">
      <c r="A78" s="240" t="str">
        <f>A31</f>
        <v xml:space="preserve">C.YẾN: 090.1357.000 Lưu ý: Vui lòng thanh toán trước ngày 10/09/2018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10/2018</v>
      </c>
      <c r="D79" s="225"/>
      <c r="E79" s="225"/>
      <c r="F79" s="225"/>
      <c r="G79" s="225"/>
      <c r="H79" s="225"/>
      <c r="I79" s="225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10</v>
      </c>
      <c r="B80" s="245" t="str">
        <f>B2</f>
        <v>Tiền điện Tháng 09</v>
      </c>
      <c r="C80" s="260"/>
      <c r="D80" s="260"/>
      <c r="E80" s="261"/>
      <c r="F80" s="245" t="str">
        <f>F2</f>
        <v>Tiền nước Tháng 09</v>
      </c>
      <c r="G80" s="246"/>
      <c r="H80" s="246"/>
      <c r="I80" s="247"/>
      <c r="J80" s="248" t="str">
        <f>J2</f>
        <v>Thuê bao truyền hình cáp Tháng 09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090.1357.000 Lưu ý: Vui lòng thanh toán trước ngày 10/09/2018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10/2018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10</v>
      </c>
      <c r="B87" s="245" t="str">
        <f>B2</f>
        <v>Tiền điện Tháng 09</v>
      </c>
      <c r="C87" s="260"/>
      <c r="D87" s="260"/>
      <c r="E87" s="261"/>
      <c r="F87" s="245" t="str">
        <f>F2</f>
        <v>Tiền nước Tháng 09</v>
      </c>
      <c r="G87" s="246"/>
      <c r="H87" s="246"/>
      <c r="I87" s="247"/>
      <c r="J87" s="248" t="str">
        <f>J2</f>
        <v>Thuê bao truyền hình cáp Tháng 09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090.1357.000 Lưu ý: Vui lòng thanh toán trước ngày 10/09/2018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10/2018</v>
      </c>
      <c r="D93" s="225"/>
      <c r="E93" s="225"/>
      <c r="F93" s="225"/>
      <c r="G93" s="225"/>
      <c r="H93" s="225"/>
      <c r="I93" s="225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09</v>
      </c>
      <c r="C94" s="260"/>
      <c r="D94" s="260"/>
      <c r="E94" s="261"/>
      <c r="F94" s="245" t="str">
        <f>F2</f>
        <v>Tiền nước Tháng 09</v>
      </c>
      <c r="G94" s="246"/>
      <c r="H94" s="246"/>
      <c r="I94" s="247"/>
      <c r="J94" s="248" t="str">
        <f>J9</f>
        <v>Thuê bao truyền hình cáp Tháng 09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090.1357.000 Lưu ý: Vui lòng thanh toán trước ngày 10/09/2018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10/2018</v>
      </c>
      <c r="D100" s="225"/>
      <c r="E100" s="225"/>
      <c r="F100" s="225"/>
      <c r="G100" s="225"/>
      <c r="H100" s="225"/>
      <c r="I100" s="225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10</v>
      </c>
      <c r="B101" s="245" t="str">
        <f>B2</f>
        <v>Tiền điện Tháng 09</v>
      </c>
      <c r="C101" s="260"/>
      <c r="D101" s="260"/>
      <c r="E101" s="261"/>
      <c r="F101" s="245" t="str">
        <f>F2</f>
        <v>Tiền nước Tháng 09</v>
      </c>
      <c r="G101" s="246"/>
      <c r="H101" s="246"/>
      <c r="I101" s="247"/>
      <c r="J101" s="248" t="str">
        <f>J2</f>
        <v>Thuê bao truyền hình cáp Tháng 09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090.1357.000 Lưu ý: Vui lòng thanh toán trước ngày 10/09/2018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10/2018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10</v>
      </c>
      <c r="B108" s="245" t="str">
        <f>B2</f>
        <v>Tiền điện Tháng 09</v>
      </c>
      <c r="C108" s="260"/>
      <c r="D108" s="260"/>
      <c r="E108" s="261"/>
      <c r="F108" s="245" t="str">
        <f>F2</f>
        <v>Tiền nước Tháng 09</v>
      </c>
      <c r="G108" s="246"/>
      <c r="H108" s="246"/>
      <c r="I108" s="247"/>
      <c r="J108" s="248" t="str">
        <f>J2</f>
        <v>Thuê bao truyền hình cáp Tháng 09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090.1357.000 Lưu ý: Vui lòng thanh toán trước ngày 10/09/2018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10/2018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10</v>
      </c>
      <c r="B115" s="245" t="str">
        <f>B2</f>
        <v>Tiền điện Tháng 09</v>
      </c>
      <c r="C115" s="260"/>
      <c r="D115" s="260"/>
      <c r="E115" s="261"/>
      <c r="F115" s="245" t="str">
        <f>F2</f>
        <v>Tiền nước Tháng 09</v>
      </c>
      <c r="G115" s="246"/>
      <c r="H115" s="246"/>
      <c r="I115" s="247"/>
      <c r="J115" s="248" t="str">
        <f>J2</f>
        <v>Thuê bao truyền hình cáp Tháng 09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090.1357.000 Lưu ý: Vui lòng thanh toán trước ngày 10/09/2018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10/2018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10</v>
      </c>
      <c r="B122" s="245" t="str">
        <f>B2</f>
        <v>Tiền điện Tháng 09</v>
      </c>
      <c r="C122" s="260"/>
      <c r="D122" s="260"/>
      <c r="E122" s="261"/>
      <c r="F122" s="245" t="str">
        <f>F2</f>
        <v>Tiền nước Tháng 09</v>
      </c>
      <c r="G122" s="246"/>
      <c r="H122" s="246"/>
      <c r="I122" s="247"/>
      <c r="J122" s="248" t="str">
        <f>J2</f>
        <v>Thuê bao truyền hình cáp Tháng 09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090.1357.000 Lưu ý: Vui lòng thanh toán trước ngày 10/09/2018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10/2018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10</v>
      </c>
      <c r="B129" s="245" t="str">
        <f>B2</f>
        <v>Tiền điện Tháng 09</v>
      </c>
      <c r="C129" s="260"/>
      <c r="D129" s="260"/>
      <c r="E129" s="261"/>
      <c r="F129" s="245" t="str">
        <f>F2</f>
        <v>Tiền nước Tháng 09</v>
      </c>
      <c r="G129" s="246"/>
      <c r="H129" s="246"/>
      <c r="I129" s="247"/>
      <c r="J129" s="248" t="str">
        <f>J2</f>
        <v>Thuê bao truyền hình cáp Tháng 09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090.1357.000 Lưu ý: Vui lòng thanh toán trước ngày 10/09/2018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10/2018</v>
      </c>
      <c r="D134" s="225"/>
      <c r="E134" s="225"/>
      <c r="F134" s="225"/>
      <c r="G134" s="225"/>
      <c r="H134" s="225"/>
      <c r="I134" s="225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10</v>
      </c>
      <c r="B135" s="245" t="str">
        <f>B2</f>
        <v>Tiền điện Tháng 09</v>
      </c>
      <c r="C135" s="260"/>
      <c r="D135" s="260"/>
      <c r="E135" s="261"/>
      <c r="F135" s="245" t="str">
        <f>F129</f>
        <v>Tiền nước Tháng 09</v>
      </c>
      <c r="G135" s="246"/>
      <c r="H135" s="246"/>
      <c r="I135" s="247"/>
      <c r="J135" s="248" t="str">
        <f>J2</f>
        <v>Thuê bao truyền hình cáp Tháng 09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090.1357.000 Lưu ý: Vui lòng thanh toán trước ngày 10/09/2018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10/2018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10</v>
      </c>
      <c r="B142" s="245" t="str">
        <f>B2</f>
        <v>Tiền điện Tháng 09</v>
      </c>
      <c r="C142" s="260"/>
      <c r="D142" s="260"/>
      <c r="E142" s="261"/>
      <c r="F142" s="245" t="str">
        <f>F2</f>
        <v>Tiền nước Tháng 09</v>
      </c>
      <c r="G142" s="246"/>
      <c r="H142" s="246"/>
      <c r="I142" s="247"/>
      <c r="J142" s="248" t="str">
        <f>J2</f>
        <v>Thuê bao truyền hình cáp Tháng 09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10/2018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10</v>
      </c>
      <c r="B149" s="245" t="str">
        <f>B2</f>
        <v>Tiền điện Tháng 09</v>
      </c>
      <c r="C149" s="260"/>
      <c r="D149" s="260"/>
      <c r="E149" s="261"/>
      <c r="F149" s="245" t="str">
        <f>F2</f>
        <v>Tiền nước Tháng 09</v>
      </c>
      <c r="G149" s="246"/>
      <c r="H149" s="246"/>
      <c r="I149" s="247"/>
      <c r="J149" s="248" t="str">
        <f>J2</f>
        <v>Thuê bao truyền hình cáp Tháng 09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090.1357.000 Lưu ý: Vui lòng thanh toán trước ngày 10/09/2018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10/2018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10</v>
      </c>
      <c r="B156" s="245" t="str">
        <f>B2</f>
        <v>Tiền điện Tháng 09</v>
      </c>
      <c r="C156" s="260"/>
      <c r="D156" s="260"/>
      <c r="E156" s="261"/>
      <c r="F156" s="245" t="str">
        <f>F2</f>
        <v>Tiền nước Tháng 09</v>
      </c>
      <c r="G156" s="246"/>
      <c r="H156" s="246"/>
      <c r="I156" s="247"/>
      <c r="J156" s="248" t="str">
        <f>J2</f>
        <v>Thuê bao truyền hình cáp Tháng 09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090.1357.000 Lưu ý: Vui lòng thanh toán trước ngày 10/09/2018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275"/>
      <c r="F163" s="196" t="s">
        <v>13</v>
      </c>
      <c r="G163" s="196" t="s">
        <v>14</v>
      </c>
      <c r="H163" s="193" t="s">
        <v>17</v>
      </c>
      <c r="I163" s="198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18829</v>
      </c>
      <c r="B164" s="278">
        <f>C4+C11+C18+C25+C30+C37+C44+C51</f>
        <v>19732</v>
      </c>
      <c r="C164" s="280">
        <f>B164-A164</f>
        <v>903</v>
      </c>
      <c r="D164" s="282">
        <f>E4+E11+E18+E25+E30+E37+E44+E51</f>
        <v>2314000</v>
      </c>
      <c r="E164" s="278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275"/>
      <c r="F169" s="196" t="s">
        <v>13</v>
      </c>
      <c r="G169" s="196" t="s">
        <v>14</v>
      </c>
      <c r="H169" s="193" t="s">
        <v>17</v>
      </c>
      <c r="I169" s="198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61911</v>
      </c>
      <c r="B170" s="278">
        <f>+C56+C63+C70+C77+C82+C89+C96+C103+C110</f>
        <v>62504</v>
      </c>
      <c r="C170" s="280">
        <f>B170-A170</f>
        <v>593</v>
      </c>
      <c r="D170" s="282">
        <f>E56+E63+E70+E77+E82+E89+E96+E103+E110</f>
        <v>1779000</v>
      </c>
      <c r="E170" s="278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275"/>
      <c r="F175" s="196" t="s">
        <v>13</v>
      </c>
      <c r="G175" s="196" t="s">
        <v>14</v>
      </c>
      <c r="H175" s="193" t="s">
        <v>17</v>
      </c>
      <c r="I175" s="198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24371</v>
      </c>
      <c r="B176" s="278">
        <f>+C117+C124+C131+C137+C144+C151+C158</f>
        <v>24849</v>
      </c>
      <c r="C176" s="280">
        <f>B176-A176</f>
        <v>478</v>
      </c>
      <c r="D176" s="282">
        <f>E117+E124+E131+E137+E144+E151+E158</f>
        <v>1434000</v>
      </c>
      <c r="E176" s="278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231"/>
      <c r="F181" s="196" t="s">
        <v>13</v>
      </c>
      <c r="G181" s="196" t="s">
        <v>14</v>
      </c>
      <c r="H181" s="193" t="s">
        <v>17</v>
      </c>
      <c r="I181" s="198" t="s">
        <v>16</v>
      </c>
      <c r="J181" s="229"/>
      <c r="K181" s="229"/>
      <c r="L181" s="228"/>
      <c r="M181" s="29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96">
        <f>A164+A170+A176</f>
        <v>105111</v>
      </c>
      <c r="B182" s="280">
        <f>B164+B170+B176</f>
        <v>107085</v>
      </c>
      <c r="C182" s="280">
        <f>B182-A182</f>
        <v>1974</v>
      </c>
      <c r="D182" s="300">
        <f>D164+D170+D176</f>
        <v>5527000</v>
      </c>
      <c r="E182" s="303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32800000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36306726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J184" sqref="J184:L184"/>
    </sheetView>
  </sheetViews>
  <sheetFormatPr defaultRowHeight="18.75" x14ac:dyDescent="0.3"/>
  <cols>
    <col min="1" max="1" width="15.140625" style="28" customWidth="1"/>
    <col min="2" max="2" width="13.85546875" style="29" customWidth="1"/>
    <col min="3" max="3" width="15.285156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23" t="s">
        <v>0</v>
      </c>
      <c r="B1" s="224"/>
      <c r="C1" s="225" t="s">
        <v>163</v>
      </c>
      <c r="D1" s="225"/>
      <c r="E1" s="225"/>
      <c r="F1" s="225"/>
      <c r="G1" s="225"/>
      <c r="H1" s="225"/>
      <c r="I1" s="225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167</v>
      </c>
      <c r="B2" s="227" t="s">
        <v>164</v>
      </c>
      <c r="C2" s="228"/>
      <c r="D2" s="228"/>
      <c r="E2" s="228"/>
      <c r="F2" s="227" t="s">
        <v>165</v>
      </c>
      <c r="G2" s="227"/>
      <c r="H2" s="227"/>
      <c r="I2" s="227"/>
      <c r="J2" s="227" t="s">
        <v>166</v>
      </c>
      <c r="K2" s="231" t="s">
        <v>12</v>
      </c>
      <c r="L2" s="232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09/2018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09</v>
      </c>
      <c r="B9" s="227" t="str">
        <f>B2</f>
        <v>Tiền điện Tháng 08</v>
      </c>
      <c r="C9" s="228"/>
      <c r="D9" s="228"/>
      <c r="E9" s="228"/>
      <c r="F9" s="227" t="str">
        <f>F2</f>
        <v>Tiền nước Tháng 08</v>
      </c>
      <c r="G9" s="227"/>
      <c r="H9" s="227"/>
      <c r="I9" s="227"/>
      <c r="J9" s="227" t="str">
        <f>J2</f>
        <v>Thuê bao truyền hình cáp Tháng 08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09/2018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09</v>
      </c>
      <c r="B16" s="227" t="str">
        <f>B2</f>
        <v>Tiền điện Tháng 08</v>
      </c>
      <c r="C16" s="228"/>
      <c r="D16" s="228"/>
      <c r="E16" s="228"/>
      <c r="F16" s="227" t="str">
        <f>F2</f>
        <v>Tiền nước Tháng 08</v>
      </c>
      <c r="G16" s="227"/>
      <c r="H16" s="227"/>
      <c r="I16" s="227"/>
      <c r="J16" s="227" t="str">
        <f>J2</f>
        <v>Thuê bao truyền hình cáp Tháng 08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172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09/2018</v>
      </c>
      <c r="D22" s="225"/>
      <c r="E22" s="225"/>
      <c r="F22" s="225"/>
      <c r="G22" s="225"/>
      <c r="H22" s="225"/>
      <c r="I22" s="225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43" t="str">
        <f>A2</f>
        <v>Tiền phòng Tháng 09</v>
      </c>
      <c r="B23" s="245" t="str">
        <f>B2</f>
        <v>Tiền điện Tháng 08</v>
      </c>
      <c r="C23" s="246"/>
      <c r="D23" s="246"/>
      <c r="E23" s="247"/>
      <c r="F23" s="245" t="str">
        <f>F2</f>
        <v>Tiền nước Tháng 08</v>
      </c>
      <c r="G23" s="246"/>
      <c r="H23" s="246"/>
      <c r="I23" s="247"/>
      <c r="J23" s="248" t="str">
        <f>J2</f>
        <v>Thuê bao truyền hình cáp Tháng 08</v>
      </c>
      <c r="K23" s="250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4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249"/>
      <c r="K24" s="251"/>
      <c r="L24" s="253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254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090.1357.000 Lưu ý: Vui lòng thanh toán trước ngày 10/09/2018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09/2018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09</v>
      </c>
      <c r="B28" s="227" t="str">
        <f>B2</f>
        <v>Tiền điện Tháng 08</v>
      </c>
      <c r="C28" s="228"/>
      <c r="D28" s="228"/>
      <c r="E28" s="228"/>
      <c r="F28" s="227" t="str">
        <f>F2</f>
        <v>Tiền nước Tháng 08</v>
      </c>
      <c r="G28" s="227"/>
      <c r="H28" s="227"/>
      <c r="I28" s="227"/>
      <c r="J28" s="227" t="str">
        <f>J2</f>
        <v>Thuê bao truyền hình cáp Tháng 08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090.1357.000 Lưu ý: Vui lòng thanh toán trước ngày 10/09/2018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09/2018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09</v>
      </c>
      <c r="B35" s="227" t="str">
        <f>B2</f>
        <v>Tiền điện Tháng 08</v>
      </c>
      <c r="C35" s="228"/>
      <c r="D35" s="228"/>
      <c r="E35" s="228"/>
      <c r="F35" s="227" t="str">
        <f>F2</f>
        <v>Tiền nước Tháng 08</v>
      </c>
      <c r="G35" s="227"/>
      <c r="H35" s="227"/>
      <c r="I35" s="227"/>
      <c r="J35" s="227" t="str">
        <f>J2</f>
        <v>Thuê bao truyền hình cáp Tháng 08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090.1357.000 Lưu ý: Vui lòng thanh toán trước ngày 10/09/2018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09/2018</v>
      </c>
      <c r="D41" s="225"/>
      <c r="E41" s="225"/>
      <c r="F41" s="225"/>
      <c r="G41" s="225"/>
      <c r="H41" s="225"/>
      <c r="I41" s="225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09</v>
      </c>
      <c r="B42" s="227" t="str">
        <f>B2</f>
        <v>Tiền điện Tháng 08</v>
      </c>
      <c r="C42" s="228"/>
      <c r="D42" s="228"/>
      <c r="E42" s="228"/>
      <c r="F42" s="227" t="str">
        <f>F2</f>
        <v>Tiền nước Tháng 08</v>
      </c>
      <c r="G42" s="227"/>
      <c r="H42" s="227"/>
      <c r="I42" s="227"/>
      <c r="J42" s="227" t="str">
        <f>J2</f>
        <v>Thuê bao truyền hình cáp Tháng 08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090.1357.000 Lưu ý: Vui lòng thanh toán trước ngày 10/09/2018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09/2018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09</v>
      </c>
      <c r="B49" s="227" t="str">
        <f>B2</f>
        <v>Tiền điện Tháng 08</v>
      </c>
      <c r="C49" s="228"/>
      <c r="D49" s="228"/>
      <c r="E49" s="228"/>
      <c r="F49" s="227" t="str">
        <f>F2</f>
        <v>Tiền nước Tháng 08</v>
      </c>
      <c r="G49" s="227"/>
      <c r="H49" s="227"/>
      <c r="I49" s="227"/>
      <c r="J49" s="227" t="str">
        <f>J2</f>
        <v>Thuê bao truyền hình cáp Tháng 08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090.1357.000 Lưu ý: Vui lòng thanh toán trước ngày 10/09/2018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09/2018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09</v>
      </c>
      <c r="B54" s="227" t="str">
        <f>B2</f>
        <v>Tiền điện Tháng 08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08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090.1357.000 Lưu ý: Vui lòng thanh toán trước ngày 10/09/2018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09/2018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09</v>
      </c>
      <c r="B61" s="245" t="str">
        <f>B2</f>
        <v>Tiền điện Tháng 08</v>
      </c>
      <c r="C61" s="260"/>
      <c r="D61" s="260"/>
      <c r="E61" s="261"/>
      <c r="F61" s="245" t="str">
        <f>F2</f>
        <v>Tiền nước Tháng 08</v>
      </c>
      <c r="G61" s="246"/>
      <c r="H61" s="246"/>
      <c r="I61" s="247"/>
      <c r="J61" s="248" t="str">
        <f>J2</f>
        <v>Thuê bao truyền hình cáp Tháng 08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090.1357.000 Lưu ý: Vui lòng thanh toán trước ngày 10/09/2018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09/2018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09</v>
      </c>
      <c r="B68" s="245" t="str">
        <f>B2</f>
        <v>Tiền điện Tháng 08</v>
      </c>
      <c r="C68" s="260"/>
      <c r="D68" s="260"/>
      <c r="E68" s="261"/>
      <c r="F68" s="245" t="str">
        <f>F2</f>
        <v>Tiền nước Tháng 08</v>
      </c>
      <c r="G68" s="246"/>
      <c r="H68" s="246"/>
      <c r="I68" s="247"/>
      <c r="J68" s="248" t="str">
        <f>J2</f>
        <v>Thuê bao truyền hình cáp Tháng 08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090.1357.000 Lưu ý: Vui lòng thanh toán trước ngày 10/09/2018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09/2018</v>
      </c>
      <c r="D74" s="225"/>
      <c r="E74" s="225"/>
      <c r="F74" s="225"/>
      <c r="G74" s="225"/>
      <c r="H74" s="225"/>
      <c r="I74" s="225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09</v>
      </c>
      <c r="B75" s="245" t="str">
        <f>B2</f>
        <v>Tiền điện Tháng 08</v>
      </c>
      <c r="C75" s="260"/>
      <c r="D75" s="260"/>
      <c r="E75" s="261"/>
      <c r="F75" s="245" t="str">
        <f>F2</f>
        <v>Tiền nước Tháng 08</v>
      </c>
      <c r="G75" s="246"/>
      <c r="H75" s="246"/>
      <c r="I75" s="247"/>
      <c r="J75" s="248" t="str">
        <f>J2</f>
        <v>Thuê bao truyền hình cáp Tháng 08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30"/>
      <c r="M77" s="24"/>
      <c r="N77" s="25"/>
      <c r="O77" s="26"/>
      <c r="P77" s="26"/>
    </row>
    <row r="78" spans="1:16" ht="75" customHeight="1" thickBot="1" x14ac:dyDescent="0.35">
      <c r="A78" s="240" t="str">
        <f>A31</f>
        <v xml:space="preserve">C.YẾN: 090.1357.000 Lưu ý: Vui lòng thanh toán trước ngày 10/09/2018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09/2018</v>
      </c>
      <c r="D79" s="225"/>
      <c r="E79" s="225"/>
      <c r="F79" s="225"/>
      <c r="G79" s="225"/>
      <c r="H79" s="225"/>
      <c r="I79" s="225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09</v>
      </c>
      <c r="B80" s="245" t="str">
        <f>B2</f>
        <v>Tiền điện Tháng 08</v>
      </c>
      <c r="C80" s="260"/>
      <c r="D80" s="260"/>
      <c r="E80" s="261"/>
      <c r="F80" s="245" t="str">
        <f>F2</f>
        <v>Tiền nước Tháng 08</v>
      </c>
      <c r="G80" s="246"/>
      <c r="H80" s="246"/>
      <c r="I80" s="247"/>
      <c r="J80" s="248" t="str">
        <f>J2</f>
        <v>Thuê bao truyền hình cáp Tháng 08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090.1357.000 Lưu ý: Vui lòng thanh toán trước ngày 10/09/2018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09/2018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09</v>
      </c>
      <c r="B87" s="245" t="str">
        <f>B2</f>
        <v>Tiền điện Tháng 08</v>
      </c>
      <c r="C87" s="260"/>
      <c r="D87" s="260"/>
      <c r="E87" s="261"/>
      <c r="F87" s="245" t="str">
        <f>F2</f>
        <v>Tiền nước Tháng 08</v>
      </c>
      <c r="G87" s="246"/>
      <c r="H87" s="246"/>
      <c r="I87" s="247"/>
      <c r="J87" s="248" t="str">
        <f>J2</f>
        <v>Thuê bao truyền hình cáp Tháng 08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090.1357.000 Lưu ý: Vui lòng thanh toán trước ngày 10/09/2018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09/2018</v>
      </c>
      <c r="D93" s="225"/>
      <c r="E93" s="225"/>
      <c r="F93" s="225"/>
      <c r="G93" s="225"/>
      <c r="H93" s="225"/>
      <c r="I93" s="225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08</v>
      </c>
      <c r="C94" s="260"/>
      <c r="D94" s="260"/>
      <c r="E94" s="261"/>
      <c r="F94" s="245" t="str">
        <f>F2</f>
        <v>Tiền nước Tháng 08</v>
      </c>
      <c r="G94" s="246"/>
      <c r="H94" s="246"/>
      <c r="I94" s="247"/>
      <c r="J94" s="248" t="str">
        <f>J9</f>
        <v>Thuê bao truyền hình cáp Tháng 08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090.1357.000 Lưu ý: Vui lòng thanh toán trước ngày 10/09/2018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09/2018</v>
      </c>
      <c r="D100" s="225"/>
      <c r="E100" s="225"/>
      <c r="F100" s="225"/>
      <c r="G100" s="225"/>
      <c r="H100" s="225"/>
      <c r="I100" s="225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09</v>
      </c>
      <c r="B101" s="245" t="str">
        <f>B2</f>
        <v>Tiền điện Tháng 08</v>
      </c>
      <c r="C101" s="260"/>
      <c r="D101" s="260"/>
      <c r="E101" s="261"/>
      <c r="F101" s="245" t="str">
        <f>F2</f>
        <v>Tiền nước Tháng 08</v>
      </c>
      <c r="G101" s="246"/>
      <c r="H101" s="246"/>
      <c r="I101" s="247"/>
      <c r="J101" s="248" t="str">
        <f>J2</f>
        <v>Thuê bao truyền hình cáp Tháng 08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090.1357.000 Lưu ý: Vui lòng thanh toán trước ngày 10/09/2018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09/2018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09</v>
      </c>
      <c r="B108" s="245" t="str">
        <f>B2</f>
        <v>Tiền điện Tháng 08</v>
      </c>
      <c r="C108" s="260"/>
      <c r="D108" s="260"/>
      <c r="E108" s="261"/>
      <c r="F108" s="245" t="str">
        <f>F2</f>
        <v>Tiền nước Tháng 08</v>
      </c>
      <c r="G108" s="246"/>
      <c r="H108" s="246"/>
      <c r="I108" s="247"/>
      <c r="J108" s="248" t="str">
        <f>J2</f>
        <v>Thuê bao truyền hình cáp Tháng 08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090.1357.000 Lưu ý: Vui lòng thanh toán trước ngày 10/09/2018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09/2018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09</v>
      </c>
      <c r="B115" s="245" t="str">
        <f>B2</f>
        <v>Tiền điện Tháng 08</v>
      </c>
      <c r="C115" s="260"/>
      <c r="D115" s="260"/>
      <c r="E115" s="261"/>
      <c r="F115" s="245" t="str">
        <f>F2</f>
        <v>Tiền nước Tháng 08</v>
      </c>
      <c r="G115" s="246"/>
      <c r="H115" s="246"/>
      <c r="I115" s="247"/>
      <c r="J115" s="248" t="str">
        <f>J2</f>
        <v>Thuê bao truyền hình cáp Tháng 08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090.1357.000 Lưu ý: Vui lòng thanh toán trước ngày 10/09/2018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09/2018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09</v>
      </c>
      <c r="B122" s="245" t="str">
        <f>B2</f>
        <v>Tiền điện Tháng 08</v>
      </c>
      <c r="C122" s="260"/>
      <c r="D122" s="260"/>
      <c r="E122" s="261"/>
      <c r="F122" s="245" t="str">
        <f>F2</f>
        <v>Tiền nước Tháng 08</v>
      </c>
      <c r="G122" s="246"/>
      <c r="H122" s="246"/>
      <c r="I122" s="247"/>
      <c r="J122" s="248" t="str">
        <f>J2</f>
        <v>Thuê bao truyền hình cáp Tháng 08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090.1357.000 Lưu ý: Vui lòng thanh toán trước ngày 10/09/2018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09/2018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09</v>
      </c>
      <c r="B129" s="245" t="str">
        <f>B2</f>
        <v>Tiền điện Tháng 08</v>
      </c>
      <c r="C129" s="260"/>
      <c r="D129" s="260"/>
      <c r="E129" s="261"/>
      <c r="F129" s="245" t="str">
        <f>F2</f>
        <v>Tiền nước Tháng 08</v>
      </c>
      <c r="G129" s="246"/>
      <c r="H129" s="246"/>
      <c r="I129" s="247"/>
      <c r="J129" s="248" t="str">
        <f>J2</f>
        <v>Thuê bao truyền hình cáp Tháng 08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090.1357.000 Lưu ý: Vui lòng thanh toán trước ngày 10/09/2018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09/2018</v>
      </c>
      <c r="D134" s="225"/>
      <c r="E134" s="225"/>
      <c r="F134" s="225"/>
      <c r="G134" s="225"/>
      <c r="H134" s="225"/>
      <c r="I134" s="225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09</v>
      </c>
      <c r="B135" s="245" t="str">
        <f>B2</f>
        <v>Tiền điện Tháng 08</v>
      </c>
      <c r="C135" s="260"/>
      <c r="D135" s="260"/>
      <c r="E135" s="261"/>
      <c r="F135" s="245" t="str">
        <f>F129</f>
        <v>Tiền nước Tháng 08</v>
      </c>
      <c r="G135" s="246"/>
      <c r="H135" s="246"/>
      <c r="I135" s="247"/>
      <c r="J135" s="248" t="str">
        <f>J2</f>
        <v>Thuê bao truyền hình cáp Tháng 08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090.1357.000 Lưu ý: Vui lòng thanh toán trước ngày 10/09/2018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09/2018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09</v>
      </c>
      <c r="B142" s="245" t="str">
        <f>B2</f>
        <v>Tiền điện Tháng 08</v>
      </c>
      <c r="C142" s="260"/>
      <c r="D142" s="260"/>
      <c r="E142" s="261"/>
      <c r="F142" s="245" t="str">
        <f>F2</f>
        <v>Tiền nước Tháng 08</v>
      </c>
      <c r="G142" s="246"/>
      <c r="H142" s="246"/>
      <c r="I142" s="247"/>
      <c r="J142" s="248" t="str">
        <f>J2</f>
        <v>Thuê bao truyền hình cáp Tháng 08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09/2018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09</v>
      </c>
      <c r="B149" s="245" t="str">
        <f>B2</f>
        <v>Tiền điện Tháng 08</v>
      </c>
      <c r="C149" s="260"/>
      <c r="D149" s="260"/>
      <c r="E149" s="261"/>
      <c r="F149" s="245" t="str">
        <f>F2</f>
        <v>Tiền nước Tháng 08</v>
      </c>
      <c r="G149" s="246"/>
      <c r="H149" s="246"/>
      <c r="I149" s="247"/>
      <c r="J149" s="248" t="str">
        <f>J2</f>
        <v>Thuê bao truyền hình cáp Tháng 08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090.1357.000 Lưu ý: Vui lòng thanh toán trước ngày 10/09/2018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09/2018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09</v>
      </c>
      <c r="B156" s="245" t="str">
        <f>B2</f>
        <v>Tiền điện Tháng 08</v>
      </c>
      <c r="C156" s="260"/>
      <c r="D156" s="260"/>
      <c r="E156" s="261"/>
      <c r="F156" s="245" t="str">
        <f>F2</f>
        <v>Tiền nước Tháng 08</v>
      </c>
      <c r="G156" s="246"/>
      <c r="H156" s="246"/>
      <c r="I156" s="247"/>
      <c r="J156" s="248" t="str">
        <f>J2</f>
        <v>Thuê bao truyền hình cáp Tháng 08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090.1357.000 Lưu ý: Vui lòng thanh toán trước ngày 10/09/2018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275"/>
      <c r="F163" s="180" t="s">
        <v>13</v>
      </c>
      <c r="G163" s="180" t="s">
        <v>14</v>
      </c>
      <c r="H163" s="182" t="s">
        <v>17</v>
      </c>
      <c r="I163" s="177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17718</v>
      </c>
      <c r="B164" s="278">
        <f>C4+C11+C18+C25+C30+C37+C44+C51</f>
        <v>18829</v>
      </c>
      <c r="C164" s="280">
        <f>B164-A164</f>
        <v>1111</v>
      </c>
      <c r="D164" s="282">
        <f>E4+E11+E18+E25+E30+E37+E44+E51</f>
        <v>2904000</v>
      </c>
      <c r="E164" s="278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275"/>
      <c r="F169" s="180" t="s">
        <v>13</v>
      </c>
      <c r="G169" s="180" t="s">
        <v>14</v>
      </c>
      <c r="H169" s="182" t="s">
        <v>17</v>
      </c>
      <c r="I169" s="177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61104</v>
      </c>
      <c r="B170" s="278">
        <f>+C56+C63+C70+C77+C82+C89+C96+C103+C110</f>
        <v>61888</v>
      </c>
      <c r="C170" s="280">
        <f>B170-A170</f>
        <v>784</v>
      </c>
      <c r="D170" s="282">
        <f>E56+E63+E70+E77+E82+E89+E96+E103+E110</f>
        <v>2352000</v>
      </c>
      <c r="E170" s="278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275"/>
      <c r="F175" s="180" t="s">
        <v>13</v>
      </c>
      <c r="G175" s="180" t="s">
        <v>14</v>
      </c>
      <c r="H175" s="182" t="s">
        <v>17</v>
      </c>
      <c r="I175" s="177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23727</v>
      </c>
      <c r="B176" s="278">
        <f>+C117+C124+C131+C137+C144+C151+C158</f>
        <v>24371</v>
      </c>
      <c r="C176" s="280">
        <f>B176-A176</f>
        <v>644</v>
      </c>
      <c r="D176" s="282">
        <f>E117+E124+E131+E137+E144+E151+E158</f>
        <v>1932000</v>
      </c>
      <c r="E176" s="278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231"/>
      <c r="F181" s="180" t="s">
        <v>13</v>
      </c>
      <c r="G181" s="180" t="s">
        <v>14</v>
      </c>
      <c r="H181" s="182" t="s">
        <v>17</v>
      </c>
      <c r="I181" s="177" t="s">
        <v>16</v>
      </c>
      <c r="J181" s="229"/>
      <c r="K181" s="229"/>
      <c r="L181" s="228"/>
      <c r="M181" s="29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96">
        <f>A164+A170+A176</f>
        <v>102549</v>
      </c>
      <c r="B182" s="280">
        <f>B164+B170+B176</f>
        <v>105088</v>
      </c>
      <c r="C182" s="280">
        <f>B182-A182</f>
        <v>2539</v>
      </c>
      <c r="D182" s="300">
        <f>D164+D170+D176</f>
        <v>7188000</v>
      </c>
      <c r="E182" s="303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30600000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37015726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2" zoomScale="75" zoomScaleNormal="100" zoomScaleSheetLayoutView="91" zoomScalePageLayoutView="75" workbookViewId="0">
      <selection activeCell="F184" sqref="F184:I184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154</v>
      </c>
      <c r="D1" s="225"/>
      <c r="E1" s="225"/>
      <c r="F1" s="225"/>
      <c r="G1" s="225"/>
      <c r="H1" s="225"/>
      <c r="I1" s="225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159</v>
      </c>
      <c r="B2" s="227" t="s">
        <v>156</v>
      </c>
      <c r="C2" s="228"/>
      <c r="D2" s="228"/>
      <c r="E2" s="228"/>
      <c r="F2" s="227" t="s">
        <v>157</v>
      </c>
      <c r="G2" s="227"/>
      <c r="H2" s="227"/>
      <c r="I2" s="227"/>
      <c r="J2" s="227" t="s">
        <v>158</v>
      </c>
      <c r="K2" s="231" t="s">
        <v>12</v>
      </c>
      <c r="L2" s="232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 t="s">
        <v>162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07/2018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07</v>
      </c>
      <c r="B9" s="227" t="str">
        <f>B2</f>
        <v>Tiền điện Tháng 06</v>
      </c>
      <c r="C9" s="228"/>
      <c r="D9" s="228"/>
      <c r="E9" s="228"/>
      <c r="F9" s="227" t="str">
        <f>F2</f>
        <v>Tiền nước Tháng 06</v>
      </c>
      <c r="G9" s="227"/>
      <c r="H9" s="227"/>
      <c r="I9" s="227"/>
      <c r="J9" s="227" t="str">
        <f>J2</f>
        <v>Thuê bao truyền hình cáp Tháng 06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 t="str">
        <f>A5</f>
        <v>,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07/2018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07</v>
      </c>
      <c r="B16" s="227" t="str">
        <f>B2</f>
        <v>Tiền điện Tháng 06</v>
      </c>
      <c r="C16" s="228"/>
      <c r="D16" s="228"/>
      <c r="E16" s="228"/>
      <c r="F16" s="227" t="str">
        <f>F2</f>
        <v>Tiền nước Tháng 06</v>
      </c>
      <c r="G16" s="227"/>
      <c r="H16" s="227"/>
      <c r="I16" s="227"/>
      <c r="J16" s="227" t="str">
        <f>J2</f>
        <v>Thuê bao truyền hình cáp Tháng 06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161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07/2018</v>
      </c>
      <c r="D22" s="225"/>
      <c r="E22" s="225"/>
      <c r="F22" s="225"/>
      <c r="G22" s="225"/>
      <c r="H22" s="225"/>
      <c r="I22" s="225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43" t="str">
        <f>A2</f>
        <v>Tiền phòng Tháng 07</v>
      </c>
      <c r="B23" s="245" t="str">
        <f>B2</f>
        <v>Tiền điện Tháng 06</v>
      </c>
      <c r="C23" s="246"/>
      <c r="D23" s="246"/>
      <c r="E23" s="247"/>
      <c r="F23" s="245" t="str">
        <f>F2</f>
        <v>Tiền nước Tháng 06</v>
      </c>
      <c r="G23" s="246"/>
      <c r="H23" s="246"/>
      <c r="I23" s="247"/>
      <c r="J23" s="248" t="str">
        <f>J2</f>
        <v>Thuê bao truyền hình cáp Tháng 06</v>
      </c>
      <c r="K23" s="250" t="str">
        <f>K2</f>
        <v>Số tiền phải đóng (đồng)</v>
      </c>
      <c r="L23" s="252"/>
      <c r="M23" s="46"/>
      <c r="N23" s="15"/>
      <c r="O23" s="15"/>
      <c r="P23" s="15"/>
    </row>
    <row r="24" spans="1:16" ht="59.25" x14ac:dyDescent="0.3">
      <c r="A24" s="244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249"/>
      <c r="K24" s="251"/>
      <c r="L24" s="253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254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0901357000. Lưu ý: Vui lòng thanh toán trước ngày 10/08/2018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07/2018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07</v>
      </c>
      <c r="B28" s="227" t="str">
        <f>B2</f>
        <v>Tiền điện Tháng 06</v>
      </c>
      <c r="C28" s="228"/>
      <c r="D28" s="228"/>
      <c r="E28" s="228"/>
      <c r="F28" s="227" t="str">
        <f>F2</f>
        <v>Tiền nước Tháng 06</v>
      </c>
      <c r="G28" s="227"/>
      <c r="H28" s="227"/>
      <c r="I28" s="227"/>
      <c r="J28" s="227" t="str">
        <f>J2</f>
        <v>Thuê bao truyền hình cáp Tháng 06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0901357000. Lưu ý: Vui lòng thanh toán trước ngày 10/08/2018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07/2018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07</v>
      </c>
      <c r="B35" s="227" t="str">
        <f>B2</f>
        <v>Tiền điện Tháng 06</v>
      </c>
      <c r="C35" s="228"/>
      <c r="D35" s="228"/>
      <c r="E35" s="228"/>
      <c r="F35" s="227" t="str">
        <f>F2</f>
        <v>Tiền nước Tháng 06</v>
      </c>
      <c r="G35" s="227"/>
      <c r="H35" s="227"/>
      <c r="I35" s="227"/>
      <c r="J35" s="227" t="str">
        <f>J2</f>
        <v>Thuê bao truyền hình cáp Tháng 06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0901357000. Lưu ý: Vui lòng thanh toán trước ngày 10/08/2018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07/2018</v>
      </c>
      <c r="D41" s="225"/>
      <c r="E41" s="225"/>
      <c r="F41" s="225"/>
      <c r="G41" s="225"/>
      <c r="H41" s="225"/>
      <c r="I41" s="225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07</v>
      </c>
      <c r="B42" s="227" t="str">
        <f>B2</f>
        <v>Tiền điện Tháng 06</v>
      </c>
      <c r="C42" s="228"/>
      <c r="D42" s="228"/>
      <c r="E42" s="228"/>
      <c r="F42" s="227" t="str">
        <f>F2</f>
        <v>Tiền nước Tháng 06</v>
      </c>
      <c r="G42" s="227"/>
      <c r="H42" s="227"/>
      <c r="I42" s="227"/>
      <c r="J42" s="227" t="str">
        <f>J2</f>
        <v>Thuê bao truyền hình cáp Tháng 06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0901357000. Lưu ý: Vui lòng thanh toán trước ngày 10/08/2018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07/2018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07</v>
      </c>
      <c r="B49" s="227" t="str">
        <f>B2</f>
        <v>Tiền điện Tháng 06</v>
      </c>
      <c r="C49" s="228"/>
      <c r="D49" s="228"/>
      <c r="E49" s="228"/>
      <c r="F49" s="227" t="str">
        <f>F2</f>
        <v>Tiền nước Tháng 06</v>
      </c>
      <c r="G49" s="227"/>
      <c r="H49" s="227"/>
      <c r="I49" s="227"/>
      <c r="J49" s="227" t="str">
        <f>J2</f>
        <v>Thuê bao truyền hình cáp Tháng 06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0901357000. Lưu ý: Vui lòng thanh toán trước ngày 10/08/2018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07/2018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07</v>
      </c>
      <c r="B54" s="227" t="str">
        <f>B2</f>
        <v>Tiền điện Tháng 06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06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0901357000. Lưu ý: Vui lòng thanh toán trước ngày 10/08/2018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07/2018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07</v>
      </c>
      <c r="B61" s="245" t="str">
        <f>B2</f>
        <v>Tiền điện Tháng 06</v>
      </c>
      <c r="C61" s="260"/>
      <c r="D61" s="260"/>
      <c r="E61" s="261"/>
      <c r="F61" s="245" t="str">
        <f>F2</f>
        <v>Tiền nước Tháng 06</v>
      </c>
      <c r="G61" s="246"/>
      <c r="H61" s="246"/>
      <c r="I61" s="247"/>
      <c r="J61" s="248" t="str">
        <f>J2</f>
        <v>Thuê bao truyền hình cáp Tháng 06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0901357000. Lưu ý: Vui lòng thanh toán trước ngày 10/08/2018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07/2018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07</v>
      </c>
      <c r="B68" s="245" t="str">
        <f>B2</f>
        <v>Tiền điện Tháng 06</v>
      </c>
      <c r="C68" s="260"/>
      <c r="D68" s="260"/>
      <c r="E68" s="261"/>
      <c r="F68" s="245" t="str">
        <f>F2</f>
        <v>Tiền nước Tháng 06</v>
      </c>
      <c r="G68" s="246"/>
      <c r="H68" s="246"/>
      <c r="I68" s="247"/>
      <c r="J68" s="248" t="str">
        <f>J2</f>
        <v>Thuê bao truyền hình cáp Tháng 06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0901357000. Lưu ý: Vui lòng thanh toán trước ngày 10/08/2018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07/2018</v>
      </c>
      <c r="D74" s="225"/>
      <c r="E74" s="225"/>
      <c r="F74" s="225"/>
      <c r="G74" s="225"/>
      <c r="H74" s="225"/>
      <c r="I74" s="225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07</v>
      </c>
      <c r="B75" s="245" t="str">
        <f>B2</f>
        <v>Tiền điện Tháng 06</v>
      </c>
      <c r="C75" s="260"/>
      <c r="D75" s="260"/>
      <c r="E75" s="261"/>
      <c r="F75" s="245" t="str">
        <f>F2</f>
        <v>Tiền nước Tháng 06</v>
      </c>
      <c r="G75" s="246"/>
      <c r="H75" s="246"/>
      <c r="I75" s="247"/>
      <c r="J75" s="248" t="str">
        <f>J2</f>
        <v>Thuê bao truyền hình cáp Tháng 06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230"/>
      <c r="M77" s="24"/>
      <c r="N77" s="25"/>
      <c r="O77" s="26"/>
      <c r="P77" s="26"/>
    </row>
    <row r="78" spans="1:16" ht="75" customHeight="1" thickBot="1" x14ac:dyDescent="0.35">
      <c r="A78" s="240" t="str">
        <f>A31</f>
        <v xml:space="preserve">C.YẾN: 0901357000. Lưu ý: Vui lòng thanh toán trước ngày 10/08/2018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07/2018</v>
      </c>
      <c r="D79" s="225"/>
      <c r="E79" s="225"/>
      <c r="F79" s="225"/>
      <c r="G79" s="225"/>
      <c r="H79" s="225"/>
      <c r="I79" s="225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07</v>
      </c>
      <c r="B80" s="245" t="str">
        <f>B2</f>
        <v>Tiền điện Tháng 06</v>
      </c>
      <c r="C80" s="260"/>
      <c r="D80" s="260"/>
      <c r="E80" s="261"/>
      <c r="F80" s="245" t="str">
        <f>F2</f>
        <v>Tiền nước Tháng 06</v>
      </c>
      <c r="G80" s="246"/>
      <c r="H80" s="246"/>
      <c r="I80" s="247"/>
      <c r="J80" s="248" t="str">
        <f>J2</f>
        <v>Thuê bao truyền hình cáp Tháng 06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0901357000. Lưu ý: Vui lòng thanh toán trước ngày 10/08/2018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07/2018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07</v>
      </c>
      <c r="B87" s="245" t="str">
        <f>B2</f>
        <v>Tiền điện Tháng 06</v>
      </c>
      <c r="C87" s="260"/>
      <c r="D87" s="260"/>
      <c r="E87" s="261"/>
      <c r="F87" s="245" t="str">
        <f>F2</f>
        <v>Tiền nước Tháng 06</v>
      </c>
      <c r="G87" s="246"/>
      <c r="H87" s="246"/>
      <c r="I87" s="247"/>
      <c r="J87" s="248" t="str">
        <f>J2</f>
        <v>Thuê bao truyền hình cáp Tháng 06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0901357000. Lưu ý: Vui lòng thanh toán trước ngày 10/08/2018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07/2018</v>
      </c>
      <c r="D93" s="225"/>
      <c r="E93" s="225"/>
      <c r="F93" s="225"/>
      <c r="G93" s="225"/>
      <c r="H93" s="225"/>
      <c r="I93" s="225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06</v>
      </c>
      <c r="C94" s="260"/>
      <c r="D94" s="260"/>
      <c r="E94" s="261"/>
      <c r="F94" s="245" t="str">
        <f>F2</f>
        <v>Tiền nước Tháng 06</v>
      </c>
      <c r="G94" s="246"/>
      <c r="H94" s="246"/>
      <c r="I94" s="247"/>
      <c r="J94" s="248" t="str">
        <f>J9</f>
        <v>Thuê bao truyền hình cáp Tháng 06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0901357000. Lưu ý: Vui lòng thanh toán trước ngày 10/08/2018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07/2018</v>
      </c>
      <c r="D100" s="225"/>
      <c r="E100" s="225"/>
      <c r="F100" s="225"/>
      <c r="G100" s="225"/>
      <c r="H100" s="225"/>
      <c r="I100" s="225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07</v>
      </c>
      <c r="B101" s="245" t="str">
        <f>B2</f>
        <v>Tiền điện Tháng 06</v>
      </c>
      <c r="C101" s="260"/>
      <c r="D101" s="260"/>
      <c r="E101" s="261"/>
      <c r="F101" s="245" t="str">
        <f>F2</f>
        <v>Tiền nước Tháng 06</v>
      </c>
      <c r="G101" s="246"/>
      <c r="H101" s="246"/>
      <c r="I101" s="247"/>
      <c r="J101" s="248" t="str">
        <f>J2</f>
        <v>Thuê bao truyền hình cáp Tháng 06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0901357000. Lưu ý: Vui lòng thanh toán trước ngày 10/08/2018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07/2018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07</v>
      </c>
      <c r="B108" s="245" t="str">
        <f>B2</f>
        <v>Tiền điện Tháng 06</v>
      </c>
      <c r="C108" s="260"/>
      <c r="D108" s="260"/>
      <c r="E108" s="261"/>
      <c r="F108" s="245" t="str">
        <f>F2</f>
        <v>Tiền nước Tháng 06</v>
      </c>
      <c r="G108" s="246"/>
      <c r="H108" s="246"/>
      <c r="I108" s="247"/>
      <c r="J108" s="248" t="str">
        <f>J2</f>
        <v>Thuê bao truyền hình cáp Tháng 06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0901357000. Lưu ý: Vui lòng thanh toán trước ngày 10/08/2018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07/2018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07</v>
      </c>
      <c r="B115" s="245" t="str">
        <f>B2</f>
        <v>Tiền điện Tháng 06</v>
      </c>
      <c r="C115" s="260"/>
      <c r="D115" s="260"/>
      <c r="E115" s="261"/>
      <c r="F115" s="245" t="str">
        <f>F2</f>
        <v>Tiền nước Tháng 06</v>
      </c>
      <c r="G115" s="246"/>
      <c r="H115" s="246"/>
      <c r="I115" s="247"/>
      <c r="J115" s="248" t="str">
        <f>J2</f>
        <v>Thuê bao truyền hình cáp Tháng 06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0901357000. Lưu ý: Vui lòng thanh toán trước ngày 10/08/2018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07/2018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07</v>
      </c>
      <c r="B122" s="245" t="str">
        <f>B2</f>
        <v>Tiền điện Tháng 06</v>
      </c>
      <c r="C122" s="260"/>
      <c r="D122" s="260"/>
      <c r="E122" s="261"/>
      <c r="F122" s="245" t="str">
        <f>F2</f>
        <v>Tiền nước Tháng 06</v>
      </c>
      <c r="G122" s="246"/>
      <c r="H122" s="246"/>
      <c r="I122" s="247"/>
      <c r="J122" s="248" t="str">
        <f>J2</f>
        <v>Thuê bao truyền hình cáp Tháng 06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0901357000. Lưu ý: Vui lòng thanh toán trước ngày 10/08/2018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07/2018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07</v>
      </c>
      <c r="B129" s="245" t="str">
        <f>B2</f>
        <v>Tiền điện Tháng 06</v>
      </c>
      <c r="C129" s="260"/>
      <c r="D129" s="260"/>
      <c r="E129" s="261"/>
      <c r="F129" s="245" t="str">
        <f>F2</f>
        <v>Tiền nước Tháng 06</v>
      </c>
      <c r="G129" s="246"/>
      <c r="H129" s="246"/>
      <c r="I129" s="247"/>
      <c r="J129" s="248" t="str">
        <f>J2</f>
        <v>Thuê bao truyền hình cáp Tháng 06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0901357000. Lưu ý: Vui lòng thanh toán trước ngày 10/08/2018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07/2018</v>
      </c>
      <c r="D134" s="225"/>
      <c r="E134" s="225"/>
      <c r="F134" s="225"/>
      <c r="G134" s="225"/>
      <c r="H134" s="225"/>
      <c r="I134" s="225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07</v>
      </c>
      <c r="B135" s="245" t="str">
        <f>B2</f>
        <v>Tiền điện Tháng 06</v>
      </c>
      <c r="C135" s="260"/>
      <c r="D135" s="260"/>
      <c r="E135" s="261"/>
      <c r="F135" s="245" t="str">
        <f>F129</f>
        <v>Tiền nước Tháng 06</v>
      </c>
      <c r="G135" s="246"/>
      <c r="H135" s="246"/>
      <c r="I135" s="247"/>
      <c r="J135" s="248" t="str">
        <f>J2</f>
        <v>Thuê bao truyền hình cáp Tháng 06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0901357000. Lưu ý: Vui lòng thanh toán trước ngày 10/08/2018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07/2018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07</v>
      </c>
      <c r="B142" s="245" t="str">
        <f>B2</f>
        <v>Tiền điện Tháng 06</v>
      </c>
      <c r="C142" s="260"/>
      <c r="D142" s="260"/>
      <c r="E142" s="261"/>
      <c r="F142" s="245" t="str">
        <f>F2</f>
        <v>Tiền nước Tháng 06</v>
      </c>
      <c r="G142" s="246"/>
      <c r="H142" s="246"/>
      <c r="I142" s="247"/>
      <c r="J142" s="248" t="str">
        <f>J2</f>
        <v>Thuê bao truyền hình cáp Tháng 06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07/2018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07</v>
      </c>
      <c r="B149" s="245" t="str">
        <f>B2</f>
        <v>Tiền điện Tháng 06</v>
      </c>
      <c r="C149" s="260"/>
      <c r="D149" s="260"/>
      <c r="E149" s="261"/>
      <c r="F149" s="245" t="str">
        <f>F2</f>
        <v>Tiền nước Tháng 06</v>
      </c>
      <c r="G149" s="246"/>
      <c r="H149" s="246"/>
      <c r="I149" s="247"/>
      <c r="J149" s="248" t="str">
        <f>J2</f>
        <v>Thuê bao truyền hình cáp Tháng 06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0901357000. Lưu ý: Vui lòng thanh toán trước ngày 10/08/2018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07/2018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07</v>
      </c>
      <c r="B156" s="245" t="str">
        <f>B2</f>
        <v>Tiền điện Tháng 06</v>
      </c>
      <c r="C156" s="260"/>
      <c r="D156" s="260"/>
      <c r="E156" s="261"/>
      <c r="F156" s="245" t="str">
        <f>F2</f>
        <v>Tiền nước Tháng 06</v>
      </c>
      <c r="G156" s="246"/>
      <c r="H156" s="246"/>
      <c r="I156" s="247"/>
      <c r="J156" s="248" t="str">
        <f>J2</f>
        <v>Thuê bao truyền hình cáp Tháng 06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0901357000. Lưu ý: Vui lòng thanh toán trước ngày 10/08/2018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275"/>
      <c r="F163" s="169" t="s">
        <v>13</v>
      </c>
      <c r="G163" s="169" t="s">
        <v>14</v>
      </c>
      <c r="H163" s="171" t="s">
        <v>17</v>
      </c>
      <c r="I163" s="166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26706</v>
      </c>
      <c r="B164" s="278">
        <f>C4+C11+C18+C25+C30+C37+C44+C51</f>
        <v>27653</v>
      </c>
      <c r="C164" s="280">
        <f>B164-A164</f>
        <v>947</v>
      </c>
      <c r="D164" s="282">
        <f>E4+E11+E18+E25+E30+E37+E44+E51</f>
        <v>3040000</v>
      </c>
      <c r="E164" s="278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275"/>
      <c r="F169" s="169" t="s">
        <v>13</v>
      </c>
      <c r="G169" s="169" t="s">
        <v>14</v>
      </c>
      <c r="H169" s="171" t="s">
        <v>17</v>
      </c>
      <c r="I169" s="166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59776</v>
      </c>
      <c r="B170" s="278">
        <f>+C56+C63+C70+C77+C82+C89+C96+C103+C110</f>
        <v>60853</v>
      </c>
      <c r="C170" s="280">
        <f>B170-A170</f>
        <v>1077</v>
      </c>
      <c r="D170" s="282">
        <f>E56+E63+E70+E77+E82+E89+E96+E103+E110</f>
        <v>3231000</v>
      </c>
      <c r="E170" s="278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275"/>
      <c r="F175" s="169" t="s">
        <v>13</v>
      </c>
      <c r="G175" s="169" t="s">
        <v>14</v>
      </c>
      <c r="H175" s="171" t="s">
        <v>17</v>
      </c>
      <c r="I175" s="166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23191</v>
      </c>
      <c r="B176" s="278">
        <f>+C117+C124+C131+C137+C144+C151+C158</f>
        <v>23727</v>
      </c>
      <c r="C176" s="280">
        <f>B176-A176</f>
        <v>536</v>
      </c>
      <c r="D176" s="282">
        <f>E117+E124+E131+E137+E144+E151+E158</f>
        <v>1608000</v>
      </c>
      <c r="E176" s="278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231"/>
      <c r="F181" s="169" t="s">
        <v>13</v>
      </c>
      <c r="G181" s="169" t="s">
        <v>14</v>
      </c>
      <c r="H181" s="171" t="s">
        <v>17</v>
      </c>
      <c r="I181" s="166" t="s">
        <v>16</v>
      </c>
      <c r="J181" s="229"/>
      <c r="K181" s="229"/>
      <c r="L181" s="228"/>
      <c r="M181" s="29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96">
        <f>A164+A170+A176</f>
        <v>109673</v>
      </c>
      <c r="B182" s="280">
        <f>B164+B170+B176</f>
        <v>112233</v>
      </c>
      <c r="C182" s="280">
        <f>B182-A182</f>
        <v>2560</v>
      </c>
      <c r="D182" s="300">
        <f>D164+D170+D176</f>
        <v>7879000</v>
      </c>
      <c r="E182" s="303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30300000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36650726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C21" sqref="C21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154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159</v>
      </c>
      <c r="B2" s="227" t="s">
        <v>156</v>
      </c>
      <c r="C2" s="228"/>
      <c r="D2" s="228"/>
      <c r="E2" s="228"/>
      <c r="F2" s="227" t="s">
        <v>157</v>
      </c>
      <c r="G2" s="227"/>
      <c r="H2" s="227"/>
      <c r="I2" s="227"/>
      <c r="J2" s="227" t="s">
        <v>158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07/2018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07</v>
      </c>
      <c r="B9" s="227" t="str">
        <f>B2</f>
        <v>Tiền điện Tháng 06</v>
      </c>
      <c r="C9" s="228"/>
      <c r="D9" s="228"/>
      <c r="E9" s="228"/>
      <c r="F9" s="227" t="str">
        <f>F2</f>
        <v>Tiền nước Tháng 06</v>
      </c>
      <c r="G9" s="227"/>
      <c r="H9" s="227"/>
      <c r="I9" s="227"/>
      <c r="J9" s="227" t="str">
        <f>J2</f>
        <v>Thuê bao truyền hình cáp Tháng 06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>
        <f>A5</f>
        <v>0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07/2018</v>
      </c>
      <c r="D15" s="225"/>
      <c r="E15" s="225"/>
      <c r="F15" s="225"/>
      <c r="G15" s="225"/>
      <c r="H15" s="225"/>
      <c r="I15" s="225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07</v>
      </c>
      <c r="B16" s="227" t="str">
        <f>B2</f>
        <v>Tiền điện Tháng 06</v>
      </c>
      <c r="C16" s="228"/>
      <c r="D16" s="228"/>
      <c r="E16" s="228"/>
      <c r="F16" s="227" t="str">
        <f>F2</f>
        <v>Tiền nước Tháng 06</v>
      </c>
      <c r="G16" s="227"/>
      <c r="H16" s="227"/>
      <c r="I16" s="227"/>
      <c r="J16" s="227" t="str">
        <f>J2</f>
        <v>Thuê bao truyền hình cáp Tháng 06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155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07/2018</v>
      </c>
      <c r="D22" s="225"/>
      <c r="E22" s="225"/>
      <c r="F22" s="225"/>
      <c r="G22" s="225"/>
      <c r="H22" s="225"/>
      <c r="I22" s="225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07</v>
      </c>
      <c r="B23" s="227" t="str">
        <f>B2</f>
        <v>Tiền điện Tháng 06</v>
      </c>
      <c r="C23" s="228"/>
      <c r="D23" s="228"/>
      <c r="E23" s="228"/>
      <c r="F23" s="227" t="str">
        <f>F2</f>
        <v>Tiền nước Tháng 06</v>
      </c>
      <c r="G23" s="227"/>
      <c r="H23" s="227"/>
      <c r="I23" s="227"/>
      <c r="J23" s="227" t="str">
        <f>J2</f>
        <v>Thuê bao truyền hình cáp Tháng 06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230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0901357000. Lưu ý: Vui lòng thanh toán trước ngày 10/07/2018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07/2018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07</v>
      </c>
      <c r="B28" s="227" t="str">
        <f>B2</f>
        <v>Tiền điện Tháng 06</v>
      </c>
      <c r="C28" s="228"/>
      <c r="D28" s="228"/>
      <c r="E28" s="228"/>
      <c r="F28" s="227" t="str">
        <f>F2</f>
        <v>Tiền nước Tháng 06</v>
      </c>
      <c r="G28" s="227"/>
      <c r="H28" s="227"/>
      <c r="I28" s="227"/>
      <c r="J28" s="227" t="str">
        <f>J2</f>
        <v>Thuê bao truyền hình cáp Tháng 06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0901357000. Lưu ý: Vui lòng thanh toán trước ngày 10/07/2018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07/2018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07</v>
      </c>
      <c r="B35" s="227" t="str">
        <f>B2</f>
        <v>Tiền điện Tháng 06</v>
      </c>
      <c r="C35" s="228"/>
      <c r="D35" s="228"/>
      <c r="E35" s="228"/>
      <c r="F35" s="227" t="str">
        <f>F2</f>
        <v>Tiền nước Tháng 06</v>
      </c>
      <c r="G35" s="227"/>
      <c r="H35" s="227"/>
      <c r="I35" s="227"/>
      <c r="J35" s="227" t="str">
        <f>J2</f>
        <v>Thuê bao truyền hình cáp Tháng 06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0901357000. Lưu ý: Vui lòng thanh toán trước ngày 10/07/2018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07/2018</v>
      </c>
      <c r="D41" s="225"/>
      <c r="E41" s="225"/>
      <c r="F41" s="225"/>
      <c r="G41" s="225"/>
      <c r="H41" s="225"/>
      <c r="I41" s="225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07</v>
      </c>
      <c r="B42" s="227" t="str">
        <f>B2</f>
        <v>Tiền điện Tháng 06</v>
      </c>
      <c r="C42" s="228"/>
      <c r="D42" s="228"/>
      <c r="E42" s="228"/>
      <c r="F42" s="227" t="str">
        <f>F2</f>
        <v>Tiền nước Tháng 06</v>
      </c>
      <c r="G42" s="227"/>
      <c r="H42" s="227"/>
      <c r="I42" s="227"/>
      <c r="J42" s="227" t="str">
        <f>J2</f>
        <v>Thuê bao truyền hình cáp Tháng 06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0901357000. Lưu ý: Vui lòng thanh toán trước ngày 10/07/2018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07/2018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07</v>
      </c>
      <c r="B49" s="227" t="str">
        <f>B2</f>
        <v>Tiền điện Tháng 06</v>
      </c>
      <c r="C49" s="228"/>
      <c r="D49" s="228"/>
      <c r="E49" s="228"/>
      <c r="F49" s="227" t="str">
        <f>F2</f>
        <v>Tiền nước Tháng 06</v>
      </c>
      <c r="G49" s="227"/>
      <c r="H49" s="227"/>
      <c r="I49" s="227"/>
      <c r="J49" s="227" t="str">
        <f>J2</f>
        <v>Thuê bao truyền hình cáp Tháng 06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0901357000. Lưu ý: Vui lòng thanh toán trước ngày 10/07/2018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07/2018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07</v>
      </c>
      <c r="B54" s="227" t="str">
        <f>B2</f>
        <v>Tiền điện Tháng 06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06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0901357000. Lưu ý: Vui lòng thanh toán trước ngày 10/07/2018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07/2018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07</v>
      </c>
      <c r="B61" s="245" t="str">
        <f>B2</f>
        <v>Tiền điện Tháng 06</v>
      </c>
      <c r="C61" s="260"/>
      <c r="D61" s="260"/>
      <c r="E61" s="261"/>
      <c r="F61" s="245" t="str">
        <f>F2</f>
        <v>Tiền nước Tháng 06</v>
      </c>
      <c r="G61" s="246"/>
      <c r="H61" s="246"/>
      <c r="I61" s="247"/>
      <c r="J61" s="248" t="str">
        <f>J2</f>
        <v>Thuê bao truyền hình cáp Tháng 06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0901357000. Lưu ý: Vui lòng thanh toán trước ngày 10/07/2018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07/2018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07</v>
      </c>
      <c r="B68" s="245" t="str">
        <f>B2</f>
        <v>Tiền điện Tháng 06</v>
      </c>
      <c r="C68" s="260"/>
      <c r="D68" s="260"/>
      <c r="E68" s="261"/>
      <c r="F68" s="245" t="str">
        <f>F2</f>
        <v>Tiền nước Tháng 06</v>
      </c>
      <c r="G68" s="246"/>
      <c r="H68" s="246"/>
      <c r="I68" s="247"/>
      <c r="J68" s="248" t="str">
        <f>J2</f>
        <v>Thuê bao truyền hình cáp Tháng 06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0901357000. Lưu ý: Vui lòng thanh toán trước ngày 10/07/2018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07/2018</v>
      </c>
      <c r="D74" s="225"/>
      <c r="E74" s="225"/>
      <c r="F74" s="225"/>
      <c r="G74" s="225"/>
      <c r="H74" s="225"/>
      <c r="I74" s="225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07</v>
      </c>
      <c r="B75" s="245" t="str">
        <f>B2</f>
        <v>Tiền điện Tháng 06</v>
      </c>
      <c r="C75" s="260"/>
      <c r="D75" s="260"/>
      <c r="E75" s="261"/>
      <c r="F75" s="245" t="str">
        <f>F2</f>
        <v>Tiền nước Tháng 06</v>
      </c>
      <c r="G75" s="246"/>
      <c r="H75" s="246"/>
      <c r="I75" s="247"/>
      <c r="J75" s="248" t="str">
        <f>J2</f>
        <v>Thuê bao truyền hình cáp Tháng 06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230"/>
      <c r="M77" s="24"/>
      <c r="N77" s="25"/>
      <c r="O77" s="26"/>
      <c r="P77" s="26"/>
    </row>
    <row r="78" spans="1:16" ht="75" customHeight="1" thickBot="1" x14ac:dyDescent="0.35">
      <c r="A78" s="240" t="str">
        <f>A31</f>
        <v xml:space="preserve">C.YẾN: 0901357000. Lưu ý: Vui lòng thanh toán trước ngày 10/07/2018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07/2018</v>
      </c>
      <c r="D79" s="225"/>
      <c r="E79" s="225"/>
      <c r="F79" s="225"/>
      <c r="G79" s="225"/>
      <c r="H79" s="225"/>
      <c r="I79" s="225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07</v>
      </c>
      <c r="B80" s="245" t="str">
        <f>B2</f>
        <v>Tiền điện Tháng 06</v>
      </c>
      <c r="C80" s="260"/>
      <c r="D80" s="260"/>
      <c r="E80" s="261"/>
      <c r="F80" s="245" t="str">
        <f>F2</f>
        <v>Tiền nước Tháng 06</v>
      </c>
      <c r="G80" s="246"/>
      <c r="H80" s="246"/>
      <c r="I80" s="247"/>
      <c r="J80" s="248" t="str">
        <f>J2</f>
        <v>Thuê bao truyền hình cáp Tháng 06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0901357000. Lưu ý: Vui lòng thanh toán trước ngày 10/07/2018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07/2018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07</v>
      </c>
      <c r="B87" s="245" t="str">
        <f>B2</f>
        <v>Tiền điện Tháng 06</v>
      </c>
      <c r="C87" s="260"/>
      <c r="D87" s="260"/>
      <c r="E87" s="261"/>
      <c r="F87" s="245" t="str">
        <f>F2</f>
        <v>Tiền nước Tháng 06</v>
      </c>
      <c r="G87" s="246"/>
      <c r="H87" s="246"/>
      <c r="I87" s="247"/>
      <c r="J87" s="248" t="str">
        <f>J2</f>
        <v>Thuê bao truyền hình cáp Tháng 06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0901357000. Lưu ý: Vui lòng thanh toán trước ngày 10/07/2018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07/2018</v>
      </c>
      <c r="D93" s="225"/>
      <c r="E93" s="225"/>
      <c r="F93" s="225"/>
      <c r="G93" s="225"/>
      <c r="H93" s="225"/>
      <c r="I93" s="225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06</v>
      </c>
      <c r="C94" s="260"/>
      <c r="D94" s="260"/>
      <c r="E94" s="261"/>
      <c r="F94" s="245" t="str">
        <f>F2</f>
        <v>Tiền nước Tháng 06</v>
      </c>
      <c r="G94" s="246"/>
      <c r="H94" s="246"/>
      <c r="I94" s="247"/>
      <c r="J94" s="248" t="str">
        <f>J9</f>
        <v>Thuê bao truyền hình cáp Tháng 06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0901357000. Lưu ý: Vui lòng thanh toán trước ngày 10/07/2018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07/2018</v>
      </c>
      <c r="D100" s="225"/>
      <c r="E100" s="225"/>
      <c r="F100" s="225"/>
      <c r="G100" s="225"/>
      <c r="H100" s="225"/>
      <c r="I100" s="225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07</v>
      </c>
      <c r="B101" s="245" t="str">
        <f>B2</f>
        <v>Tiền điện Tháng 06</v>
      </c>
      <c r="C101" s="260"/>
      <c r="D101" s="260"/>
      <c r="E101" s="261"/>
      <c r="F101" s="245" t="str">
        <f>F2</f>
        <v>Tiền nước Tháng 06</v>
      </c>
      <c r="G101" s="246"/>
      <c r="H101" s="246"/>
      <c r="I101" s="247"/>
      <c r="J101" s="248" t="str">
        <f>J2</f>
        <v>Thuê bao truyền hình cáp Tháng 06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0901357000. Lưu ý: Vui lòng thanh toán trước ngày 10/07/2018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07/2018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07</v>
      </c>
      <c r="B108" s="245" t="str">
        <f>B2</f>
        <v>Tiền điện Tháng 06</v>
      </c>
      <c r="C108" s="260"/>
      <c r="D108" s="260"/>
      <c r="E108" s="261"/>
      <c r="F108" s="245" t="str">
        <f>F2</f>
        <v>Tiền nước Tháng 06</v>
      </c>
      <c r="G108" s="246"/>
      <c r="H108" s="246"/>
      <c r="I108" s="247"/>
      <c r="J108" s="248" t="str">
        <f>J2</f>
        <v>Thuê bao truyền hình cáp Tháng 06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0901357000. Lưu ý: Vui lòng thanh toán trước ngày 10/07/2018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07/2018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07</v>
      </c>
      <c r="B115" s="245" t="str">
        <f>B2</f>
        <v>Tiền điện Tháng 06</v>
      </c>
      <c r="C115" s="260"/>
      <c r="D115" s="260"/>
      <c r="E115" s="261"/>
      <c r="F115" s="245" t="str">
        <f>F2</f>
        <v>Tiền nước Tháng 06</v>
      </c>
      <c r="G115" s="246"/>
      <c r="H115" s="246"/>
      <c r="I115" s="247"/>
      <c r="J115" s="248" t="str">
        <f>J2</f>
        <v>Thuê bao truyền hình cáp Tháng 06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0901357000. Lưu ý: Vui lòng thanh toán trước ngày 10/07/2018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07/2018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07</v>
      </c>
      <c r="B122" s="245" t="str">
        <f>B2</f>
        <v>Tiền điện Tháng 06</v>
      </c>
      <c r="C122" s="260"/>
      <c r="D122" s="260"/>
      <c r="E122" s="261"/>
      <c r="F122" s="245" t="str">
        <f>F2</f>
        <v>Tiền nước Tháng 06</v>
      </c>
      <c r="G122" s="246"/>
      <c r="H122" s="246"/>
      <c r="I122" s="247"/>
      <c r="J122" s="248" t="str">
        <f>J2</f>
        <v>Thuê bao truyền hình cáp Tháng 06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0901357000. Lưu ý: Vui lòng thanh toán trước ngày 10/07/2018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07/2018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07</v>
      </c>
      <c r="B129" s="245" t="str">
        <f>B2</f>
        <v>Tiền điện Tháng 06</v>
      </c>
      <c r="C129" s="260"/>
      <c r="D129" s="260"/>
      <c r="E129" s="261"/>
      <c r="F129" s="245" t="str">
        <f>F2</f>
        <v>Tiền nước Tháng 06</v>
      </c>
      <c r="G129" s="246"/>
      <c r="H129" s="246"/>
      <c r="I129" s="247"/>
      <c r="J129" s="248" t="str">
        <f>J2</f>
        <v>Thuê bao truyền hình cáp Tháng 06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0901357000. Lưu ý: Vui lòng thanh toán trước ngày 10/07/2018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07/2018</v>
      </c>
      <c r="D134" s="225"/>
      <c r="E134" s="225"/>
      <c r="F134" s="225"/>
      <c r="G134" s="225"/>
      <c r="H134" s="225"/>
      <c r="I134" s="225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07</v>
      </c>
      <c r="B135" s="245" t="str">
        <f>B2</f>
        <v>Tiền điện Tháng 06</v>
      </c>
      <c r="C135" s="260"/>
      <c r="D135" s="260"/>
      <c r="E135" s="261"/>
      <c r="F135" s="245" t="str">
        <f>F129</f>
        <v>Tiền nước Tháng 06</v>
      </c>
      <c r="G135" s="246"/>
      <c r="H135" s="246"/>
      <c r="I135" s="247"/>
      <c r="J135" s="248" t="str">
        <f>J2</f>
        <v>Thuê bao truyền hình cáp Tháng 06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0901357000. Lưu ý: Vui lòng thanh toán trước ngày 10/07/2018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07/2018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07</v>
      </c>
      <c r="B142" s="245" t="str">
        <f>B2</f>
        <v>Tiền điện Tháng 06</v>
      </c>
      <c r="C142" s="260"/>
      <c r="D142" s="260"/>
      <c r="E142" s="261"/>
      <c r="F142" s="245" t="str">
        <f>F2</f>
        <v>Tiền nước Tháng 06</v>
      </c>
      <c r="G142" s="246"/>
      <c r="H142" s="246"/>
      <c r="I142" s="247"/>
      <c r="J142" s="248" t="str">
        <f>J2</f>
        <v>Thuê bao truyền hình cáp Tháng 06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07/2018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07</v>
      </c>
      <c r="B149" s="245" t="str">
        <f>B2</f>
        <v>Tiền điện Tháng 06</v>
      </c>
      <c r="C149" s="260"/>
      <c r="D149" s="260"/>
      <c r="E149" s="261"/>
      <c r="F149" s="245" t="str">
        <f>F2</f>
        <v>Tiền nước Tháng 06</v>
      </c>
      <c r="G149" s="246"/>
      <c r="H149" s="246"/>
      <c r="I149" s="247"/>
      <c r="J149" s="248" t="str">
        <f>J2</f>
        <v>Thuê bao truyền hình cáp Tháng 06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0901357000. Lưu ý: Vui lòng thanh toán trước ngày 10/07/2018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07/2018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07</v>
      </c>
      <c r="B156" s="245" t="str">
        <f>B2</f>
        <v>Tiền điện Tháng 06</v>
      </c>
      <c r="C156" s="260"/>
      <c r="D156" s="260"/>
      <c r="E156" s="261"/>
      <c r="F156" s="245" t="str">
        <f>F2</f>
        <v>Tiền nước Tháng 06</v>
      </c>
      <c r="G156" s="246"/>
      <c r="H156" s="246"/>
      <c r="I156" s="247"/>
      <c r="J156" s="248" t="str">
        <f>J2</f>
        <v>Thuê bao truyền hình cáp Tháng 06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0901357000. Lưu ý: Vui lòng thanh toán trước ngày 10/07/2018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275"/>
      <c r="F163" s="161" t="s">
        <v>13</v>
      </c>
      <c r="G163" s="161" t="s">
        <v>14</v>
      </c>
      <c r="H163" s="163" t="s">
        <v>17</v>
      </c>
      <c r="I163" s="158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25340</v>
      </c>
      <c r="B164" s="278">
        <f>C4+C11+C18+C25+C30+C37+C44+C51</f>
        <v>26706</v>
      </c>
      <c r="C164" s="280">
        <f>B164-A164</f>
        <v>1366</v>
      </c>
      <c r="D164" s="282">
        <f>E4+E11+E18+E25+E30+E37+E44+E51</f>
        <v>3404000</v>
      </c>
      <c r="E164" s="278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275"/>
      <c r="F169" s="161" t="s">
        <v>13</v>
      </c>
      <c r="G169" s="161" t="s">
        <v>14</v>
      </c>
      <c r="H169" s="163" t="s">
        <v>17</v>
      </c>
      <c r="I169" s="158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58468</v>
      </c>
      <c r="B170" s="278">
        <f>+C56+C63+C70+C77+C82+C89+C96+C103+C110</f>
        <v>59776</v>
      </c>
      <c r="C170" s="280">
        <f>B170-A170</f>
        <v>1308</v>
      </c>
      <c r="D170" s="282">
        <f>E56+E63+E70+E77+E82+E89+E96+E103+E110</f>
        <v>3924000</v>
      </c>
      <c r="E170" s="278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275"/>
      <c r="F175" s="161" t="s">
        <v>13</v>
      </c>
      <c r="G175" s="161" t="s">
        <v>14</v>
      </c>
      <c r="H175" s="163" t="s">
        <v>17</v>
      </c>
      <c r="I175" s="158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22554</v>
      </c>
      <c r="B176" s="278">
        <f>+C117+C124+C131+C137+C144+C151+C158</f>
        <v>23191</v>
      </c>
      <c r="C176" s="280">
        <f>B176-A176</f>
        <v>637</v>
      </c>
      <c r="D176" s="282">
        <f>E117+E124+E131+E137+E144+E151+E158</f>
        <v>1911000</v>
      </c>
      <c r="E176" s="278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231"/>
      <c r="F181" s="161" t="s">
        <v>13</v>
      </c>
      <c r="G181" s="161" t="s">
        <v>14</v>
      </c>
      <c r="H181" s="163" t="s">
        <v>17</v>
      </c>
      <c r="I181" s="158" t="s">
        <v>16</v>
      </c>
      <c r="J181" s="229"/>
      <c r="K181" s="229"/>
      <c r="L181" s="228"/>
      <c r="M181" s="29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96">
        <f>A164+A170+A176</f>
        <v>106362</v>
      </c>
      <c r="B182" s="280">
        <f>B164+B170+B176</f>
        <v>109673</v>
      </c>
      <c r="C182" s="280">
        <f>B182-A182</f>
        <v>3311</v>
      </c>
      <c r="D182" s="300">
        <f>D164+D170+D176</f>
        <v>9239000</v>
      </c>
      <c r="E182" s="303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30300000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38402726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142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143</v>
      </c>
      <c r="B2" s="227" t="s">
        <v>144</v>
      </c>
      <c r="C2" s="228"/>
      <c r="D2" s="228"/>
      <c r="E2" s="228"/>
      <c r="F2" s="227" t="s">
        <v>145</v>
      </c>
      <c r="G2" s="227"/>
      <c r="H2" s="227"/>
      <c r="I2" s="227"/>
      <c r="J2" s="227" t="s">
        <v>146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06/2018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06</v>
      </c>
      <c r="B9" s="227" t="str">
        <f>B2</f>
        <v>Tiền điện Tháng 05</v>
      </c>
      <c r="C9" s="228"/>
      <c r="D9" s="228"/>
      <c r="E9" s="228"/>
      <c r="F9" s="227" t="str">
        <f>F2</f>
        <v>Tiền nước Tháng 05</v>
      </c>
      <c r="G9" s="227"/>
      <c r="H9" s="227"/>
      <c r="I9" s="227"/>
      <c r="J9" s="227" t="str">
        <f>J2</f>
        <v>Thuê bao truyền hình cáp Tháng 05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>
        <f>A5</f>
        <v>0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06/2018</v>
      </c>
      <c r="D15" s="225"/>
      <c r="E15" s="225"/>
      <c r="F15" s="225"/>
      <c r="G15" s="225"/>
      <c r="H15" s="225"/>
      <c r="I15" s="225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06</v>
      </c>
      <c r="B16" s="227" t="str">
        <f>B2</f>
        <v>Tiền điện Tháng 05</v>
      </c>
      <c r="C16" s="228"/>
      <c r="D16" s="228"/>
      <c r="E16" s="228"/>
      <c r="F16" s="227" t="str">
        <f>F2</f>
        <v>Tiền nước Tháng 05</v>
      </c>
      <c r="G16" s="227"/>
      <c r="H16" s="227"/>
      <c r="I16" s="227"/>
      <c r="J16" s="227" t="str">
        <f>J2</f>
        <v>Thuê bao truyền hình cáp Tháng 05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147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06/2018</v>
      </c>
      <c r="D22" s="225"/>
      <c r="E22" s="225"/>
      <c r="F22" s="225"/>
      <c r="G22" s="225"/>
      <c r="H22" s="225"/>
      <c r="I22" s="225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06</v>
      </c>
      <c r="B23" s="227" t="str">
        <f>B2</f>
        <v>Tiền điện Tháng 05</v>
      </c>
      <c r="C23" s="228"/>
      <c r="D23" s="228"/>
      <c r="E23" s="228"/>
      <c r="F23" s="227" t="str">
        <f>F2</f>
        <v>Tiền nước Tháng 05</v>
      </c>
      <c r="G23" s="227"/>
      <c r="H23" s="227"/>
      <c r="I23" s="227"/>
      <c r="J23" s="227" t="str">
        <f>J2</f>
        <v>Thuê bao truyền hình cáp Tháng 05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230"/>
      <c r="M25" s="24"/>
      <c r="N25" s="25"/>
      <c r="O25" s="26"/>
      <c r="P25" s="26"/>
    </row>
    <row r="26" spans="1:16" s="50" customFormat="1" ht="49.5" customHeight="1" thickBot="1" x14ac:dyDescent="0.3">
      <c r="A26" s="240" t="str">
        <f>A19</f>
        <v xml:space="preserve">C.YẾN: 0901357000. Lưu ý: Vui lòng thanh toán trước ngày 10/06/2018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06/2018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06</v>
      </c>
      <c r="B28" s="227" t="str">
        <f>B2</f>
        <v>Tiền điện Tháng 05</v>
      </c>
      <c r="C28" s="228"/>
      <c r="D28" s="228"/>
      <c r="E28" s="228"/>
      <c r="F28" s="227" t="str">
        <f>F2</f>
        <v>Tiền nước Tháng 05</v>
      </c>
      <c r="G28" s="227"/>
      <c r="H28" s="227"/>
      <c r="I28" s="227"/>
      <c r="J28" s="227" t="str">
        <f>J2</f>
        <v>Thuê bao truyền hình cáp Tháng 05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0901357000. Lưu ý: Vui lòng thanh toán trước ngày 10/06/2018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06/2018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06</v>
      </c>
      <c r="B35" s="227" t="str">
        <f>B2</f>
        <v>Tiền điện Tháng 05</v>
      </c>
      <c r="C35" s="228"/>
      <c r="D35" s="228"/>
      <c r="E35" s="228"/>
      <c r="F35" s="227" t="str">
        <f>F2</f>
        <v>Tiền nước Tháng 05</v>
      </c>
      <c r="G35" s="227"/>
      <c r="H35" s="227"/>
      <c r="I35" s="227"/>
      <c r="J35" s="227" t="str">
        <f>J2</f>
        <v>Thuê bao truyền hình cáp Tháng 05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0901357000. Lưu ý: Vui lòng thanh toán trước ngày 10/06/2018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06/2018</v>
      </c>
      <c r="D41" s="225"/>
      <c r="E41" s="225"/>
      <c r="F41" s="225"/>
      <c r="G41" s="225"/>
      <c r="H41" s="225"/>
      <c r="I41" s="225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06</v>
      </c>
      <c r="B42" s="227" t="str">
        <f>B2</f>
        <v>Tiền điện Tháng 05</v>
      </c>
      <c r="C42" s="228"/>
      <c r="D42" s="228"/>
      <c r="E42" s="228"/>
      <c r="F42" s="227" t="str">
        <f>F2</f>
        <v>Tiền nước Tháng 05</v>
      </c>
      <c r="G42" s="227"/>
      <c r="H42" s="227"/>
      <c r="I42" s="227"/>
      <c r="J42" s="227" t="str">
        <f>J2</f>
        <v>Thuê bao truyền hình cáp Tháng 05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0901357000. Lưu ý: Vui lòng thanh toán trước ngày 10/06/2018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06/2018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06</v>
      </c>
      <c r="B49" s="227" t="str">
        <f>B2</f>
        <v>Tiền điện Tháng 05</v>
      </c>
      <c r="C49" s="228"/>
      <c r="D49" s="228"/>
      <c r="E49" s="228"/>
      <c r="F49" s="227" t="str">
        <f>F2</f>
        <v>Tiền nước Tháng 05</v>
      </c>
      <c r="G49" s="227"/>
      <c r="H49" s="227"/>
      <c r="I49" s="227"/>
      <c r="J49" s="227" t="str">
        <f>J2</f>
        <v>Thuê bao truyền hình cáp Tháng 05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230"/>
      <c r="M51" s="24"/>
      <c r="N51" s="25"/>
      <c r="O51" s="26"/>
      <c r="P51" s="26"/>
    </row>
    <row r="52" spans="1:16" ht="48" customHeight="1" thickBot="1" x14ac:dyDescent="0.35">
      <c r="A52" s="257" t="str">
        <f>A31</f>
        <v xml:space="preserve">C.YẾN: 0901357000. Lưu ý: Vui lòng thanh toán trước ngày 10/06/2018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06/2018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06</v>
      </c>
      <c r="B54" s="227" t="str">
        <f>B2</f>
        <v>Tiền điện Tháng 05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05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0901357000. Lưu ý: Vui lòng thanh toán trước ngày 10/06/2018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06/2018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06</v>
      </c>
      <c r="B61" s="245" t="str">
        <f>B2</f>
        <v>Tiền điện Tháng 05</v>
      </c>
      <c r="C61" s="260"/>
      <c r="D61" s="260"/>
      <c r="E61" s="261"/>
      <c r="F61" s="245" t="str">
        <f>F2</f>
        <v>Tiền nước Tháng 05</v>
      </c>
      <c r="G61" s="246"/>
      <c r="H61" s="246"/>
      <c r="I61" s="247"/>
      <c r="J61" s="248" t="str">
        <f>J2</f>
        <v>Thuê bao truyền hình cáp Tháng 05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0901357000. Lưu ý: Vui lòng thanh toán trước ngày 10/06/2018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06/2018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06</v>
      </c>
      <c r="B68" s="245" t="str">
        <f>B2</f>
        <v>Tiền điện Tháng 05</v>
      </c>
      <c r="C68" s="260"/>
      <c r="D68" s="260"/>
      <c r="E68" s="261"/>
      <c r="F68" s="245" t="str">
        <f>F2</f>
        <v>Tiền nước Tháng 05</v>
      </c>
      <c r="G68" s="246"/>
      <c r="H68" s="246"/>
      <c r="I68" s="247"/>
      <c r="J68" s="248" t="str">
        <f>J2</f>
        <v>Thuê bao truyền hình cáp Tháng 05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0901357000. Lưu ý: Vui lòng thanh toán trước ngày 10/06/2018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06/2018</v>
      </c>
      <c r="D74" s="225"/>
      <c r="E74" s="225"/>
      <c r="F74" s="225"/>
      <c r="G74" s="225"/>
      <c r="H74" s="225"/>
      <c r="I74" s="225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06</v>
      </c>
      <c r="B75" s="245" t="str">
        <f>B2</f>
        <v>Tiền điện Tháng 05</v>
      </c>
      <c r="C75" s="260"/>
      <c r="D75" s="260"/>
      <c r="E75" s="261"/>
      <c r="F75" s="245" t="str">
        <f>F2</f>
        <v>Tiền nước Tháng 05</v>
      </c>
      <c r="G75" s="246"/>
      <c r="H75" s="246"/>
      <c r="I75" s="247"/>
      <c r="J75" s="248" t="str">
        <f>J2</f>
        <v>Thuê bao truyền hình cáp Tháng 05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230"/>
      <c r="M77" s="24"/>
      <c r="N77" s="25"/>
      <c r="O77" s="26"/>
      <c r="P77" s="26"/>
    </row>
    <row r="78" spans="1:16" ht="75" customHeight="1" thickBot="1" x14ac:dyDescent="0.35">
      <c r="A78" s="240" t="str">
        <f>A31</f>
        <v xml:space="preserve">C.YẾN: 0901357000. Lưu ý: Vui lòng thanh toán trước ngày 10/06/2018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06/2018</v>
      </c>
      <c r="D79" s="225"/>
      <c r="E79" s="225"/>
      <c r="F79" s="225"/>
      <c r="G79" s="225"/>
      <c r="H79" s="225"/>
      <c r="I79" s="225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06</v>
      </c>
      <c r="B80" s="245" t="str">
        <f>B2</f>
        <v>Tiền điện Tháng 05</v>
      </c>
      <c r="C80" s="260"/>
      <c r="D80" s="260"/>
      <c r="E80" s="261"/>
      <c r="F80" s="245" t="str">
        <f>F2</f>
        <v>Tiền nước Tháng 05</v>
      </c>
      <c r="G80" s="246"/>
      <c r="H80" s="246"/>
      <c r="I80" s="247"/>
      <c r="J80" s="248" t="str">
        <f>J2</f>
        <v>Thuê bao truyền hình cáp Tháng 05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0901357000. Lưu ý: Vui lòng thanh toán trước ngày 10/06/2018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06/2018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06</v>
      </c>
      <c r="B87" s="245" t="str">
        <f>B2</f>
        <v>Tiền điện Tháng 05</v>
      </c>
      <c r="C87" s="260"/>
      <c r="D87" s="260"/>
      <c r="E87" s="261"/>
      <c r="F87" s="245" t="str">
        <f>F2</f>
        <v>Tiền nước Tháng 05</v>
      </c>
      <c r="G87" s="246"/>
      <c r="H87" s="246"/>
      <c r="I87" s="247"/>
      <c r="J87" s="248" t="str">
        <f>J2</f>
        <v>Thuê bao truyền hình cáp Tháng 05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0901357000. Lưu ý: Vui lòng thanh toán trước ngày 10/06/2018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06/2018</v>
      </c>
      <c r="D93" s="225"/>
      <c r="E93" s="225"/>
      <c r="F93" s="225"/>
      <c r="G93" s="225"/>
      <c r="H93" s="225"/>
      <c r="I93" s="225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05</v>
      </c>
      <c r="C94" s="260"/>
      <c r="D94" s="260"/>
      <c r="E94" s="261"/>
      <c r="F94" s="245" t="str">
        <f>F2</f>
        <v>Tiền nước Tháng 05</v>
      </c>
      <c r="G94" s="246"/>
      <c r="H94" s="246"/>
      <c r="I94" s="247"/>
      <c r="J94" s="248" t="str">
        <f>J9</f>
        <v>Thuê bao truyền hình cáp Tháng 05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48.75" customHeight="1" x14ac:dyDescent="0.3">
      <c r="A95" s="267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0901357000. Lưu ý: Vui lòng thanh toán trước ngày 10/06/2018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06/2018</v>
      </c>
      <c r="D100" s="225"/>
      <c r="E100" s="225"/>
      <c r="F100" s="225"/>
      <c r="G100" s="225"/>
      <c r="H100" s="225"/>
      <c r="I100" s="225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06</v>
      </c>
      <c r="B101" s="245" t="str">
        <f>B2</f>
        <v>Tiền điện Tháng 05</v>
      </c>
      <c r="C101" s="260"/>
      <c r="D101" s="260"/>
      <c r="E101" s="261"/>
      <c r="F101" s="245" t="str">
        <f>F2</f>
        <v>Tiền nước Tháng 05</v>
      </c>
      <c r="G101" s="246"/>
      <c r="H101" s="246"/>
      <c r="I101" s="247"/>
      <c r="J101" s="248" t="str">
        <f>J2</f>
        <v>Thuê bao truyền hình cáp Tháng 05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0901357000. Lưu ý: Vui lòng thanh toán trước ngày 10/06/2018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06/2018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06</v>
      </c>
      <c r="B108" s="245" t="str">
        <f>B2</f>
        <v>Tiền điện Tháng 05</v>
      </c>
      <c r="C108" s="260"/>
      <c r="D108" s="260"/>
      <c r="E108" s="261"/>
      <c r="F108" s="245" t="str">
        <f>F2</f>
        <v>Tiền nước Tháng 05</v>
      </c>
      <c r="G108" s="246"/>
      <c r="H108" s="246"/>
      <c r="I108" s="247"/>
      <c r="J108" s="248" t="str">
        <f>J2</f>
        <v>Thuê bao truyền hình cáp Tháng 05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0901357000. Lưu ý: Vui lòng thanh toán trước ngày 10/06/2018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06/2018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06</v>
      </c>
      <c r="B115" s="245" t="str">
        <f>B2</f>
        <v>Tiền điện Tháng 05</v>
      </c>
      <c r="C115" s="260"/>
      <c r="D115" s="260"/>
      <c r="E115" s="261"/>
      <c r="F115" s="245" t="str">
        <f>F2</f>
        <v>Tiền nước Tháng 05</v>
      </c>
      <c r="G115" s="246"/>
      <c r="H115" s="246"/>
      <c r="I115" s="247"/>
      <c r="J115" s="248" t="str">
        <f>J2</f>
        <v>Thuê bao truyền hình cáp Tháng 05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0901357000. Lưu ý: Vui lòng thanh toán trước ngày 10/06/2018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06/2018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06</v>
      </c>
      <c r="B122" s="245" t="str">
        <f>B2</f>
        <v>Tiền điện Tháng 05</v>
      </c>
      <c r="C122" s="260"/>
      <c r="D122" s="260"/>
      <c r="E122" s="261"/>
      <c r="F122" s="245" t="str">
        <f>F2</f>
        <v>Tiền nước Tháng 05</v>
      </c>
      <c r="G122" s="246"/>
      <c r="H122" s="246"/>
      <c r="I122" s="247"/>
      <c r="J122" s="248" t="str">
        <f>J2</f>
        <v>Thuê bao truyền hình cáp Tháng 05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0901357000. Lưu ý: Vui lòng thanh toán trước ngày 10/06/2018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06/2018</v>
      </c>
      <c r="D128" s="225"/>
      <c r="E128" s="225"/>
      <c r="F128" s="225"/>
      <c r="G128" s="225"/>
      <c r="H128" s="225"/>
      <c r="I128" s="225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06</v>
      </c>
      <c r="B129" s="245" t="str">
        <f>B2</f>
        <v>Tiền điện Tháng 05</v>
      </c>
      <c r="C129" s="260"/>
      <c r="D129" s="260"/>
      <c r="E129" s="261"/>
      <c r="F129" s="245" t="str">
        <f>F2</f>
        <v>Tiền nước Tháng 05</v>
      </c>
      <c r="G129" s="246"/>
      <c r="H129" s="246"/>
      <c r="I129" s="247"/>
      <c r="J129" s="248" t="str">
        <f>J2</f>
        <v>Thuê bao truyền hình cáp Tháng 05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0901357000. Lưu ý: Vui lòng thanh toán trước ngày 10/06/2018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06/2018</v>
      </c>
      <c r="D134" s="225"/>
      <c r="E134" s="225"/>
      <c r="F134" s="225"/>
      <c r="G134" s="225"/>
      <c r="H134" s="225"/>
      <c r="I134" s="225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06</v>
      </c>
      <c r="B135" s="245" t="str">
        <f>B2</f>
        <v>Tiền điện Tháng 05</v>
      </c>
      <c r="C135" s="260"/>
      <c r="D135" s="260"/>
      <c r="E135" s="261"/>
      <c r="F135" s="245" t="str">
        <f>F129</f>
        <v>Tiền nước Tháng 05</v>
      </c>
      <c r="G135" s="246"/>
      <c r="H135" s="246"/>
      <c r="I135" s="247"/>
      <c r="J135" s="248" t="str">
        <f>J2</f>
        <v>Thuê bao truyền hình cáp Tháng 05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0901357000. Lưu ý: Vui lòng thanh toán trước ngày 10/06/2018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06/2018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06</v>
      </c>
      <c r="B142" s="245" t="str">
        <f>B2</f>
        <v>Tiền điện Tháng 05</v>
      </c>
      <c r="C142" s="260"/>
      <c r="D142" s="260"/>
      <c r="E142" s="261"/>
      <c r="F142" s="245" t="str">
        <f>F2</f>
        <v>Tiền nước Tháng 05</v>
      </c>
      <c r="G142" s="246"/>
      <c r="H142" s="246"/>
      <c r="I142" s="247"/>
      <c r="J142" s="248" t="str">
        <f>J2</f>
        <v>Thuê bao truyền hình cáp Tháng 05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06/2018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06</v>
      </c>
      <c r="B149" s="245" t="str">
        <f>B2</f>
        <v>Tiền điện Tháng 05</v>
      </c>
      <c r="C149" s="260"/>
      <c r="D149" s="260"/>
      <c r="E149" s="261"/>
      <c r="F149" s="245" t="str">
        <f>F2</f>
        <v>Tiền nước Tháng 05</v>
      </c>
      <c r="G149" s="246"/>
      <c r="H149" s="246"/>
      <c r="I149" s="247"/>
      <c r="J149" s="248" t="str">
        <f>J2</f>
        <v>Thuê bao truyền hình cáp Tháng 05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0901357000. Lưu ý: Vui lòng thanh toán trước ngày 10/06/2018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06/2018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06</v>
      </c>
      <c r="B156" s="245" t="str">
        <f>B2</f>
        <v>Tiền điện Tháng 05</v>
      </c>
      <c r="C156" s="260"/>
      <c r="D156" s="260"/>
      <c r="E156" s="261"/>
      <c r="F156" s="245" t="str">
        <f>F2</f>
        <v>Tiền nước Tháng 05</v>
      </c>
      <c r="G156" s="246"/>
      <c r="H156" s="246"/>
      <c r="I156" s="247"/>
      <c r="J156" s="248" t="str">
        <f>J2</f>
        <v>Thuê bao truyền hình cáp Tháng 05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0901357000. Lưu ý: Vui lòng thanh toán trước ngày 10/06/2018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275"/>
      <c r="F163" s="142" t="s">
        <v>13</v>
      </c>
      <c r="G163" s="142" t="s">
        <v>14</v>
      </c>
      <c r="H163" s="144" t="s">
        <v>17</v>
      </c>
      <c r="I163" s="139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25240</v>
      </c>
      <c r="B164" s="278">
        <f>C4+C11+C18+C25+C30+C37+C44+C51</f>
        <v>26551</v>
      </c>
      <c r="C164" s="280">
        <f>B164-A164</f>
        <v>1311</v>
      </c>
      <c r="D164" s="282">
        <f>E4+E11+E18+E25+E30+E37+E44+E51</f>
        <v>3241000</v>
      </c>
      <c r="E164" s="278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275"/>
      <c r="F169" s="142" t="s">
        <v>13</v>
      </c>
      <c r="G169" s="142" t="s">
        <v>14</v>
      </c>
      <c r="H169" s="144" t="s">
        <v>17</v>
      </c>
      <c r="I169" s="139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57330</v>
      </c>
      <c r="B170" s="278">
        <f>+C56+C63+C70+C77+C82+C89+C96+C103+C110</f>
        <v>58516</v>
      </c>
      <c r="C170" s="280">
        <f>B170-A170</f>
        <v>1186</v>
      </c>
      <c r="D170" s="282">
        <f>E56+E63+E70+E77+E82+E89+E96+E103+E110</f>
        <v>3558000</v>
      </c>
      <c r="E170" s="278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275"/>
      <c r="F175" s="142" t="s">
        <v>13</v>
      </c>
      <c r="G175" s="142" t="s">
        <v>14</v>
      </c>
      <c r="H175" s="144" t="s">
        <v>17</v>
      </c>
      <c r="I175" s="139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21951</v>
      </c>
      <c r="B176" s="278">
        <f>+C117+C124+C131+C137+C144+C151+C158</f>
        <v>22554</v>
      </c>
      <c r="C176" s="280">
        <f>B176-A176</f>
        <v>603</v>
      </c>
      <c r="D176" s="282">
        <f>E117+E124+E131+E137+E144+E151+E158</f>
        <v>1809000</v>
      </c>
      <c r="E176" s="278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231"/>
      <c r="F181" s="142" t="s">
        <v>13</v>
      </c>
      <c r="G181" s="142" t="s">
        <v>14</v>
      </c>
      <c r="H181" s="144" t="s">
        <v>17</v>
      </c>
      <c r="I181" s="139" t="s">
        <v>16</v>
      </c>
      <c r="J181" s="229"/>
      <c r="K181" s="229"/>
      <c r="L181" s="228"/>
      <c r="M181" s="29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96">
        <f>A164+A170+A176</f>
        <v>104521</v>
      </c>
      <c r="B182" s="280">
        <f>B164+B170+B176</f>
        <v>107621</v>
      </c>
      <c r="C182" s="280">
        <f>B182-A182</f>
        <v>3100</v>
      </c>
      <c r="D182" s="300">
        <f>D164+D170+D176</f>
        <v>8608000</v>
      </c>
      <c r="E182" s="303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30300000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36955726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55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109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110</v>
      </c>
      <c r="B2" s="227" t="s">
        <v>111</v>
      </c>
      <c r="C2" s="228"/>
      <c r="D2" s="228"/>
      <c r="E2" s="228"/>
      <c r="F2" s="227" t="s">
        <v>112</v>
      </c>
      <c r="G2" s="227"/>
      <c r="H2" s="227"/>
      <c r="I2" s="227"/>
      <c r="J2" s="227" t="s">
        <v>118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05/2018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05</v>
      </c>
      <c r="B9" s="227" t="str">
        <f>B2</f>
        <v>Tiền điện Tháng 04</v>
      </c>
      <c r="C9" s="228"/>
      <c r="D9" s="228"/>
      <c r="E9" s="228"/>
      <c r="F9" s="227" t="str">
        <f>F2</f>
        <v>Tiền nước Tháng 04</v>
      </c>
      <c r="G9" s="227"/>
      <c r="H9" s="227"/>
      <c r="I9" s="227"/>
      <c r="J9" s="227" t="str">
        <f>J2</f>
        <v>Thuê bao truyền hình cáp Tháng 04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>
        <f>A5</f>
        <v>0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05/2018</v>
      </c>
      <c r="D15" s="225"/>
      <c r="E15" s="225"/>
      <c r="F15" s="225"/>
      <c r="G15" s="225"/>
      <c r="H15" s="225"/>
      <c r="I15" s="225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05</v>
      </c>
      <c r="B16" s="227" t="str">
        <f>B2</f>
        <v>Tiền điện Tháng 04</v>
      </c>
      <c r="C16" s="228"/>
      <c r="D16" s="228"/>
      <c r="E16" s="228"/>
      <c r="F16" s="227" t="str">
        <f>F2</f>
        <v>Tiền nước Tháng 04</v>
      </c>
      <c r="G16" s="227"/>
      <c r="H16" s="227"/>
      <c r="I16" s="227"/>
      <c r="J16" s="227" t="str">
        <f>J2</f>
        <v>Thuê bao truyền hình cáp Tháng 04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121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05/2018</v>
      </c>
      <c r="D22" s="225"/>
      <c r="E22" s="225"/>
      <c r="F22" s="225"/>
      <c r="G22" s="225"/>
      <c r="H22" s="225"/>
      <c r="I22" s="225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05</v>
      </c>
      <c r="B23" s="227" t="str">
        <f>B2</f>
        <v>Tiền điện Tháng 04</v>
      </c>
      <c r="C23" s="228"/>
      <c r="D23" s="228"/>
      <c r="E23" s="228"/>
      <c r="F23" s="227" t="str">
        <f>F2</f>
        <v>Tiền nước Tháng 04</v>
      </c>
      <c r="G23" s="227"/>
      <c r="H23" s="227"/>
      <c r="I23" s="227"/>
      <c r="J23" s="227" t="str">
        <f>J2</f>
        <v>Thuê bao truyền hình cáp Tháng 04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230"/>
      <c r="M25" s="24"/>
      <c r="N25" s="25"/>
      <c r="O25" s="26"/>
      <c r="P25" s="26"/>
    </row>
    <row r="26" spans="1:16" s="50" customFormat="1" ht="20.25" thickBot="1" x14ac:dyDescent="0.3">
      <c r="A26" s="240" t="str">
        <f>A19</f>
        <v xml:space="preserve">C.YẾN: 0901357000. Lưu ý: Vui lòng thanh toán trước ngày 10/05/2018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05/2018</v>
      </c>
      <c r="D27" s="225"/>
      <c r="E27" s="225"/>
      <c r="F27" s="225"/>
      <c r="G27" s="225"/>
      <c r="H27" s="225"/>
      <c r="I27" s="225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05</v>
      </c>
      <c r="B28" s="227" t="str">
        <f>B2</f>
        <v>Tiền điện Tháng 04</v>
      </c>
      <c r="C28" s="228"/>
      <c r="D28" s="228"/>
      <c r="E28" s="228"/>
      <c r="F28" s="227" t="str">
        <f>F2</f>
        <v>Tiền nước Tháng 04</v>
      </c>
      <c r="G28" s="227"/>
      <c r="H28" s="227"/>
      <c r="I28" s="227"/>
      <c r="J28" s="227" t="str">
        <f>J2</f>
        <v>Thuê bao truyền hình cáp Tháng 04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C.YẾN: 0901357000. Lưu ý: Vui lòng thanh toán trước ngày 10/05/2018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05/2018</v>
      </c>
      <c r="D34" s="225"/>
      <c r="E34" s="225"/>
      <c r="F34" s="225"/>
      <c r="G34" s="225"/>
      <c r="H34" s="225"/>
      <c r="I34" s="225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05</v>
      </c>
      <c r="B35" s="227" t="str">
        <f>B2</f>
        <v>Tiền điện Tháng 04</v>
      </c>
      <c r="C35" s="228"/>
      <c r="D35" s="228"/>
      <c r="E35" s="228"/>
      <c r="F35" s="227" t="str">
        <f>F2</f>
        <v>Tiền nước Tháng 04</v>
      </c>
      <c r="G35" s="227"/>
      <c r="H35" s="227"/>
      <c r="I35" s="227"/>
      <c r="J35" s="227" t="str">
        <f>J2</f>
        <v>Thuê bao truyền hình cáp Tháng 04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C.YẾN: 0901357000. Lưu ý: Vui lòng thanh toán trước ngày 10/05/2018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05/2018</v>
      </c>
      <c r="D41" s="225"/>
      <c r="E41" s="225"/>
      <c r="F41" s="225"/>
      <c r="G41" s="225"/>
      <c r="H41" s="225"/>
      <c r="I41" s="225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05</v>
      </c>
      <c r="B42" s="227" t="str">
        <f>B2</f>
        <v>Tiền điện Tháng 04</v>
      </c>
      <c r="C42" s="228"/>
      <c r="D42" s="228"/>
      <c r="E42" s="228"/>
      <c r="F42" s="227" t="str">
        <f>F2</f>
        <v>Tiền nước Tháng 04</v>
      </c>
      <c r="G42" s="227"/>
      <c r="H42" s="227"/>
      <c r="I42" s="227"/>
      <c r="J42" s="227" t="str">
        <f>J2</f>
        <v>Thuê bao truyền hình cáp Tháng 04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C.YẾN: 0901357000. Lưu ý: Vui lòng thanh toán trước ngày 10/05/2018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05/2018</v>
      </c>
      <c r="D48" s="225"/>
      <c r="E48" s="225"/>
      <c r="F48" s="225"/>
      <c r="G48" s="225"/>
      <c r="H48" s="225"/>
      <c r="I48" s="225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05</v>
      </c>
      <c r="B49" s="227" t="str">
        <f>B2</f>
        <v>Tiền điện Tháng 04</v>
      </c>
      <c r="C49" s="228"/>
      <c r="D49" s="228"/>
      <c r="E49" s="228"/>
      <c r="F49" s="227" t="str">
        <f>F2</f>
        <v>Tiền nước Tháng 04</v>
      </c>
      <c r="G49" s="227"/>
      <c r="H49" s="227"/>
      <c r="I49" s="227"/>
      <c r="J49" s="227" t="str">
        <f>J2</f>
        <v>Thuê bao truyền hình cáp Tháng 04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230"/>
      <c r="M51" s="24"/>
      <c r="N51" s="25"/>
      <c r="O51" s="26"/>
      <c r="P51" s="26"/>
    </row>
    <row r="52" spans="1:16" ht="20.25" thickBot="1" x14ac:dyDescent="0.35">
      <c r="A52" s="257" t="str">
        <f>A31</f>
        <v xml:space="preserve">C.YẾN: 0901357000. Lưu ý: Vui lòng thanh toán trước ngày 10/05/2018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05/2018</v>
      </c>
      <c r="D53" s="225"/>
      <c r="E53" s="225"/>
      <c r="F53" s="225"/>
      <c r="G53" s="225"/>
      <c r="H53" s="225"/>
      <c r="I53" s="225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05</v>
      </c>
      <c r="B54" s="227" t="str">
        <f>B2</f>
        <v>Tiền điện Tháng 04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04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C.YẾN: 0901357000. Lưu ý: Vui lòng thanh toán trước ngày 10/05/2018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05/2018</v>
      </c>
      <c r="D60" s="225"/>
      <c r="E60" s="225"/>
      <c r="F60" s="225"/>
      <c r="G60" s="225"/>
      <c r="H60" s="225"/>
      <c r="I60" s="225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05</v>
      </c>
      <c r="B61" s="245" t="str">
        <f>B2</f>
        <v>Tiền điện Tháng 04</v>
      </c>
      <c r="C61" s="260"/>
      <c r="D61" s="260"/>
      <c r="E61" s="261"/>
      <c r="F61" s="245" t="str">
        <f>F2</f>
        <v>Tiền nước Tháng 04</v>
      </c>
      <c r="G61" s="246"/>
      <c r="H61" s="246"/>
      <c r="I61" s="247"/>
      <c r="J61" s="248" t="str">
        <f>J2</f>
        <v>Thuê bao truyền hình cáp Tháng 04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C.YẾN: 0901357000. Lưu ý: Vui lòng thanh toán trước ngày 10/05/2018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05/2018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05</v>
      </c>
      <c r="B68" s="245" t="str">
        <f>B2</f>
        <v>Tiền điện Tháng 04</v>
      </c>
      <c r="C68" s="260"/>
      <c r="D68" s="260"/>
      <c r="E68" s="261"/>
      <c r="F68" s="245" t="str">
        <f>F2</f>
        <v>Tiền nước Tháng 04</v>
      </c>
      <c r="G68" s="246"/>
      <c r="H68" s="246"/>
      <c r="I68" s="247"/>
      <c r="J68" s="248" t="str">
        <f>J2</f>
        <v>Thuê bao truyền hình cáp Tháng 04</v>
      </c>
      <c r="K68" s="250" t="str">
        <f>K2</f>
        <v>Số tiền phải đóng (đồng)</v>
      </c>
      <c r="L68" s="232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C.YẾN: 0901357000. Lưu ý: Vui lòng thanh toán trước ngày 10/05/2018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05/2018</v>
      </c>
      <c r="D74" s="225"/>
      <c r="E74" s="225"/>
      <c r="F74" s="225"/>
      <c r="G74" s="225"/>
      <c r="H74" s="225"/>
      <c r="I74" s="225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05</v>
      </c>
      <c r="B75" s="245" t="str">
        <f>B2</f>
        <v>Tiền điện Tháng 04</v>
      </c>
      <c r="C75" s="260"/>
      <c r="D75" s="260"/>
      <c r="E75" s="261"/>
      <c r="F75" s="245" t="str">
        <f>F2</f>
        <v>Tiền nước Tháng 04</v>
      </c>
      <c r="G75" s="246"/>
      <c r="H75" s="246"/>
      <c r="I75" s="247"/>
      <c r="J75" s="248" t="str">
        <f>J2</f>
        <v>Thuê bao truyền hình cáp Tháng 04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230"/>
      <c r="M77" s="24"/>
      <c r="N77" s="25"/>
      <c r="O77" s="26"/>
      <c r="P77" s="26"/>
    </row>
    <row r="78" spans="1:16" ht="20.25" thickBot="1" x14ac:dyDescent="0.35">
      <c r="A78" s="240" t="str">
        <f>A31</f>
        <v xml:space="preserve">C.YẾN: 0901357000. Lưu ý: Vui lòng thanh toán trước ngày 10/05/2018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05/2018</v>
      </c>
      <c r="D79" s="225"/>
      <c r="E79" s="225"/>
      <c r="F79" s="225"/>
      <c r="G79" s="225"/>
      <c r="H79" s="225"/>
      <c r="I79" s="225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05</v>
      </c>
      <c r="B80" s="245" t="str">
        <f>B2</f>
        <v>Tiền điện Tháng 04</v>
      </c>
      <c r="C80" s="260"/>
      <c r="D80" s="260"/>
      <c r="E80" s="261"/>
      <c r="F80" s="245" t="str">
        <f>F2</f>
        <v>Tiền nước Tháng 04</v>
      </c>
      <c r="G80" s="246"/>
      <c r="H80" s="246"/>
      <c r="I80" s="247"/>
      <c r="J80" s="248" t="str">
        <f>J2</f>
        <v>Thuê bao truyền hình cáp Tháng 04</v>
      </c>
      <c r="K80" s="250" t="str">
        <f>K2</f>
        <v>Số tiền phải đóng (đồng)</v>
      </c>
      <c r="L80" s="232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C.YẾN: 0901357000. Lưu ý: Vui lòng thanh toán trước ngày 10/05/2018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05/2018</v>
      </c>
      <c r="D86" s="225"/>
      <c r="E86" s="225"/>
      <c r="F86" s="225"/>
      <c r="G86" s="225"/>
      <c r="H86" s="225"/>
      <c r="I86" s="225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05</v>
      </c>
      <c r="B87" s="245" t="str">
        <f>B2</f>
        <v>Tiền điện Tháng 04</v>
      </c>
      <c r="C87" s="260"/>
      <c r="D87" s="260"/>
      <c r="E87" s="261"/>
      <c r="F87" s="245" t="str">
        <f>F2</f>
        <v>Tiền nước Tháng 04</v>
      </c>
      <c r="G87" s="246"/>
      <c r="H87" s="246"/>
      <c r="I87" s="247"/>
      <c r="J87" s="248" t="str">
        <f>J2</f>
        <v>Thuê bao truyền hình cáp Tháng 04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230"/>
      <c r="M89" s="24"/>
      <c r="N89" s="25"/>
      <c r="O89" s="26"/>
      <c r="P89" s="26"/>
    </row>
    <row r="90" spans="1:16" ht="20.25" thickBot="1" x14ac:dyDescent="0.35">
      <c r="A90" s="240" t="str">
        <f>A83</f>
        <v xml:space="preserve">C.YẾN: 0901357000. Lưu ý: Vui lòng thanh toán trước ngày 10/05/2018 tại địa chỉ nhà số 43A Nguyễn Văn Cự, P.Tân Tạo A, Q.Bình Tân 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05/2018</v>
      </c>
      <c r="D93" s="225"/>
      <c r="E93" s="225"/>
      <c r="F93" s="225"/>
      <c r="G93" s="225"/>
      <c r="H93" s="225"/>
      <c r="I93" s="225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04</v>
      </c>
      <c r="C94" s="260"/>
      <c r="D94" s="260"/>
      <c r="E94" s="261"/>
      <c r="F94" s="245" t="str">
        <f>F2</f>
        <v>Tiền nước Tháng 04</v>
      </c>
      <c r="G94" s="246"/>
      <c r="H94" s="246"/>
      <c r="I94" s="247"/>
      <c r="J94" s="248" t="str">
        <f>J9</f>
        <v>Thuê bao truyền hình cáp Tháng 04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59.25" x14ac:dyDescent="0.3">
      <c r="A95" s="267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C.YẾN: 0901357000. Lưu ý: Vui lòng thanh toán trước ngày 10/05/2018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05/2018</v>
      </c>
      <c r="D100" s="225"/>
      <c r="E100" s="225"/>
      <c r="F100" s="225"/>
      <c r="G100" s="225"/>
      <c r="H100" s="225"/>
      <c r="I100" s="225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05</v>
      </c>
      <c r="B101" s="245" t="str">
        <f>B2</f>
        <v>Tiền điện Tháng 04</v>
      </c>
      <c r="C101" s="260"/>
      <c r="D101" s="260"/>
      <c r="E101" s="261"/>
      <c r="F101" s="245" t="str">
        <f>F2</f>
        <v>Tiền nước Tháng 04</v>
      </c>
      <c r="G101" s="246"/>
      <c r="H101" s="246"/>
      <c r="I101" s="247"/>
      <c r="J101" s="248" t="str">
        <f>J2</f>
        <v>Thuê bao truyền hình cáp Tháng 04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C.YẾN: 0901357000. Lưu ý: Vui lòng thanh toán trước ngày 10/05/2018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23" t="s">
        <v>49</v>
      </c>
      <c r="B107" s="224"/>
      <c r="C107" s="225" t="str">
        <f>C1</f>
        <v>TIỀN NHÀ TRỌ THÁNG 05/2018</v>
      </c>
      <c r="D107" s="225"/>
      <c r="E107" s="225"/>
      <c r="F107" s="225"/>
      <c r="G107" s="225"/>
      <c r="H107" s="225"/>
      <c r="I107" s="225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43" t="str">
        <f>A2</f>
        <v>Tiền phòng Tháng 05</v>
      </c>
      <c r="B108" s="245" t="str">
        <f>B2</f>
        <v>Tiền điện Tháng 04</v>
      </c>
      <c r="C108" s="260"/>
      <c r="D108" s="260"/>
      <c r="E108" s="261"/>
      <c r="F108" s="245" t="str">
        <f>F2</f>
        <v>Tiền nước Tháng 04</v>
      </c>
      <c r="G108" s="246"/>
      <c r="H108" s="246"/>
      <c r="I108" s="247"/>
      <c r="J108" s="248" t="str">
        <f>J2</f>
        <v>Thuê bao truyền hình cáp Tháng 04</v>
      </c>
      <c r="K108" s="250" t="str">
        <f>K2</f>
        <v>Số tiền phải đóng (đồng)</v>
      </c>
      <c r="L108" s="230"/>
      <c r="M108" s="14"/>
      <c r="N108" s="15"/>
      <c r="O108" s="15"/>
      <c r="P108" s="15"/>
    </row>
    <row r="109" spans="1:16" ht="59.25" x14ac:dyDescent="0.3">
      <c r="A109" s="244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249"/>
      <c r="K109" s="251"/>
      <c r="L109" s="230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230"/>
      <c r="M110" s="24"/>
      <c r="N110" s="25"/>
      <c r="O110" s="26"/>
      <c r="P110" s="26"/>
    </row>
    <row r="111" spans="1:16" ht="20.25" thickBot="1" x14ac:dyDescent="0.35">
      <c r="A111" s="240" t="str">
        <f>A31</f>
        <v xml:space="preserve">C.YẾN: 0901357000. Lưu ý: Vui lòng thanh toán trước ngày 10/05/2018 tại địa chỉ nhà số 43A Nguyễn Văn Cự, P.Tân Tạo A, Q.Bình Tân 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23" t="s">
        <v>50</v>
      </c>
      <c r="B114" s="224"/>
      <c r="C114" s="225" t="str">
        <f>C1</f>
        <v>TIỀN NHÀ TRỌ THÁNG 05/2018</v>
      </c>
      <c r="D114" s="225"/>
      <c r="E114" s="225"/>
      <c r="F114" s="225"/>
      <c r="G114" s="225"/>
      <c r="H114" s="225"/>
      <c r="I114" s="225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43" t="str">
        <f>A2</f>
        <v>Tiền phòng Tháng 05</v>
      </c>
      <c r="B115" s="245" t="str">
        <f>B2</f>
        <v>Tiền điện Tháng 04</v>
      </c>
      <c r="C115" s="260"/>
      <c r="D115" s="260"/>
      <c r="E115" s="261"/>
      <c r="F115" s="245" t="str">
        <f>F2</f>
        <v>Tiền nước Tháng 04</v>
      </c>
      <c r="G115" s="246"/>
      <c r="H115" s="246"/>
      <c r="I115" s="247"/>
      <c r="J115" s="248" t="str">
        <f>J2</f>
        <v>Thuê bao truyền hình cáp Tháng 04</v>
      </c>
      <c r="K115" s="250" t="str">
        <f>K2</f>
        <v>Số tiền phải đóng (đồng)</v>
      </c>
      <c r="L115" s="230"/>
      <c r="M115" s="46"/>
      <c r="N115" s="15"/>
      <c r="O115" s="15"/>
      <c r="P115" s="15"/>
    </row>
    <row r="116" spans="1:16" ht="59.25" x14ac:dyDescent="0.3">
      <c r="A116" s="244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249"/>
      <c r="K116" s="251"/>
      <c r="L116" s="230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30"/>
      <c r="M117" s="24"/>
      <c r="N117" s="25"/>
      <c r="O117" s="26"/>
      <c r="P117" s="26"/>
    </row>
    <row r="118" spans="1:16" ht="20.25" thickBot="1" x14ac:dyDescent="0.35">
      <c r="A118" s="240" t="str">
        <f>A31</f>
        <v xml:space="preserve">C.YẾN: 0901357000. Lưu ý: Vui lòng thanh toán trước ngày 10/05/2018 tại địa chỉ nhà số 43A Nguyễn Văn Cự, P.Tân Tạo A, Q.Bình Tân 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3"/>
      <c r="M118" s="127">
        <v>926</v>
      </c>
      <c r="N118" s="222">
        <v>955</v>
      </c>
      <c r="O118" s="222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23" t="s">
        <v>52</v>
      </c>
      <c r="B121" s="224"/>
      <c r="C121" s="225" t="str">
        <f>C1</f>
        <v>TIỀN NHÀ TRỌ THÁNG 05/2018</v>
      </c>
      <c r="D121" s="225"/>
      <c r="E121" s="225"/>
      <c r="F121" s="225"/>
      <c r="G121" s="225"/>
      <c r="H121" s="225"/>
      <c r="I121" s="225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43" t="str">
        <f>A2</f>
        <v>Tiền phòng Tháng 05</v>
      </c>
      <c r="B122" s="245" t="str">
        <f>B2</f>
        <v>Tiền điện Tháng 04</v>
      </c>
      <c r="C122" s="260"/>
      <c r="D122" s="260"/>
      <c r="E122" s="261"/>
      <c r="F122" s="245" t="str">
        <f>F2</f>
        <v>Tiền nước Tháng 04</v>
      </c>
      <c r="G122" s="246"/>
      <c r="H122" s="246"/>
      <c r="I122" s="247"/>
      <c r="J122" s="248" t="str">
        <f>J2</f>
        <v>Thuê bao truyền hình cáp Tháng 04</v>
      </c>
      <c r="K122" s="250" t="str">
        <f>K2</f>
        <v>Số tiền phải đóng (đồng)</v>
      </c>
      <c r="L122" s="230"/>
      <c r="M122" s="14"/>
      <c r="N122" s="15"/>
      <c r="O122" s="15"/>
      <c r="P122" s="15"/>
    </row>
    <row r="123" spans="1:16" ht="59.25" x14ac:dyDescent="0.3">
      <c r="A123" s="244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249"/>
      <c r="K123" s="251"/>
      <c r="L123" s="230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30"/>
      <c r="M124" s="24"/>
      <c r="N124" s="25"/>
      <c r="O124" s="26"/>
      <c r="P124" s="26"/>
    </row>
    <row r="125" spans="1:16" ht="20.25" thickBot="1" x14ac:dyDescent="0.35">
      <c r="A125" s="268" t="str">
        <f>A31</f>
        <v xml:space="preserve">C.YẾN: 0901357000. Lưu ý: Vui lòng thanh toán trước ngày 10/05/2018 tại địa chỉ nhà số 43A Nguyễn Văn Cự, P.Tân Tạo A, Q.Bình Tân 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70"/>
      <c r="M125" s="27"/>
      <c r="N125" s="222"/>
      <c r="O125" s="222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23" t="s">
        <v>55</v>
      </c>
      <c r="B128" s="224"/>
      <c r="C128" s="225" t="str">
        <f>C1</f>
        <v>TIỀN NHÀ TRỌ THÁNG 05/2018</v>
      </c>
      <c r="D128" s="225"/>
      <c r="E128" s="225"/>
      <c r="F128" s="225"/>
      <c r="G128" s="225"/>
      <c r="H128" s="225"/>
      <c r="I128" s="225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43" t="str">
        <f>A2</f>
        <v>Tiền phòng Tháng 05</v>
      </c>
      <c r="B129" s="245" t="str">
        <f>B2</f>
        <v>Tiền điện Tháng 04</v>
      </c>
      <c r="C129" s="260"/>
      <c r="D129" s="260"/>
      <c r="E129" s="261"/>
      <c r="F129" s="245" t="str">
        <f>F2</f>
        <v>Tiền nước Tháng 04</v>
      </c>
      <c r="G129" s="246"/>
      <c r="H129" s="246"/>
      <c r="I129" s="247"/>
      <c r="J129" s="248" t="str">
        <f>J2</f>
        <v>Thuê bao truyền hình cáp Tháng 04</v>
      </c>
      <c r="K129" s="250" t="str">
        <f>K2</f>
        <v>Số tiền phải đóng (đồng)</v>
      </c>
      <c r="L129" s="230"/>
      <c r="M129" s="46"/>
      <c r="N129" s="15"/>
      <c r="O129" s="15"/>
      <c r="P129" s="15"/>
    </row>
    <row r="130" spans="1:17" ht="59.25" x14ac:dyDescent="0.3">
      <c r="A130" s="244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249"/>
      <c r="K130" s="251"/>
      <c r="L130" s="230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30"/>
      <c r="M131" s="24"/>
      <c r="N131" s="25"/>
      <c r="O131" s="26"/>
      <c r="P131" s="26"/>
    </row>
    <row r="132" spans="1:17" ht="20.100000000000001" customHeight="1" thickBot="1" x14ac:dyDescent="0.35">
      <c r="A132" s="240" t="str">
        <f>A31</f>
        <v xml:space="preserve">C.YẾN: 0901357000. Lưu ý: Vui lòng thanh toán trước ngày 10/05/2018 tại địa chỉ nhà số 43A Nguyễn Văn Cự, P.Tân Tạo A, Q.Bình Tân </v>
      </c>
      <c r="B132" s="262"/>
      <c r="C132" s="262"/>
      <c r="D132" s="262"/>
      <c r="E132" s="262"/>
      <c r="F132" s="262"/>
      <c r="G132" s="262"/>
      <c r="H132" s="262"/>
      <c r="I132" s="262"/>
      <c r="J132" s="262"/>
      <c r="K132" s="262"/>
      <c r="L132" s="263"/>
      <c r="M132" s="127"/>
      <c r="N132" s="222"/>
      <c r="O132" s="222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223" t="s">
        <v>56</v>
      </c>
      <c r="B134" s="224"/>
      <c r="C134" s="225" t="str">
        <f>C1</f>
        <v>TIỀN NHÀ TRỌ THÁNG 05/2018</v>
      </c>
      <c r="D134" s="225"/>
      <c r="E134" s="225"/>
      <c r="F134" s="225"/>
      <c r="G134" s="225"/>
      <c r="H134" s="225"/>
      <c r="I134" s="225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43" t="str">
        <f>A2</f>
        <v>Tiền phòng Tháng 05</v>
      </c>
      <c r="B135" s="245" t="str">
        <f>B2</f>
        <v>Tiền điện Tháng 04</v>
      </c>
      <c r="C135" s="260"/>
      <c r="D135" s="260"/>
      <c r="E135" s="261"/>
      <c r="F135" s="245" t="str">
        <f>F129</f>
        <v>Tiền nước Tháng 04</v>
      </c>
      <c r="G135" s="246"/>
      <c r="H135" s="246"/>
      <c r="I135" s="247"/>
      <c r="J135" s="248" t="str">
        <f>J2</f>
        <v>Thuê bao truyền hình cáp Tháng 04</v>
      </c>
      <c r="K135" s="250" t="str">
        <f>K2</f>
        <v>Số tiền phải đóng (đồng)</v>
      </c>
      <c r="L135" s="230"/>
      <c r="M135" s="14"/>
      <c r="N135" s="15"/>
      <c r="O135" s="15"/>
      <c r="P135" s="15"/>
    </row>
    <row r="136" spans="1:17" ht="39.950000000000003" customHeight="1" x14ac:dyDescent="0.3">
      <c r="A136" s="244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249"/>
      <c r="K136" s="251"/>
      <c r="L136" s="230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30"/>
      <c r="M137" s="24"/>
      <c r="N137" s="25"/>
      <c r="O137" s="26"/>
      <c r="P137" s="26"/>
    </row>
    <row r="138" spans="1:17" ht="20.100000000000001" customHeight="1" thickBot="1" x14ac:dyDescent="0.35">
      <c r="A138" s="268" t="str">
        <f>A31</f>
        <v xml:space="preserve">C.YẾN: 0901357000. Lưu ý: Vui lòng thanh toán trước ngày 10/05/2018 tại địa chỉ nhà số 43A Nguyễn Văn Cự, P.Tân Tạo A, Q.Bình Tân </v>
      </c>
      <c r="B138" s="269"/>
      <c r="C138" s="269"/>
      <c r="D138" s="269"/>
      <c r="E138" s="269"/>
      <c r="F138" s="269"/>
      <c r="G138" s="269"/>
      <c r="H138" s="269"/>
      <c r="I138" s="269"/>
      <c r="J138" s="269"/>
      <c r="K138" s="269"/>
      <c r="L138" s="270"/>
      <c r="M138" s="130"/>
      <c r="N138" s="222"/>
      <c r="O138" s="222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23" t="s">
        <v>59</v>
      </c>
      <c r="B141" s="224"/>
      <c r="C141" s="225" t="str">
        <f>C1</f>
        <v>TIỀN NHÀ TRỌ THÁNG 05/2018</v>
      </c>
      <c r="D141" s="225"/>
      <c r="E141" s="225"/>
      <c r="F141" s="225"/>
      <c r="G141" s="225"/>
      <c r="H141" s="225"/>
      <c r="I141" s="225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43" t="str">
        <f>A2</f>
        <v>Tiền phòng Tháng 05</v>
      </c>
      <c r="B142" s="245" t="str">
        <f>B2</f>
        <v>Tiền điện Tháng 04</v>
      </c>
      <c r="C142" s="260"/>
      <c r="D142" s="260"/>
      <c r="E142" s="261"/>
      <c r="F142" s="245" t="str">
        <f>F2</f>
        <v>Tiền nước Tháng 04</v>
      </c>
      <c r="G142" s="246"/>
      <c r="H142" s="246"/>
      <c r="I142" s="247"/>
      <c r="J142" s="248" t="str">
        <f>J2</f>
        <v>Thuê bao truyền hình cáp Tháng 04</v>
      </c>
      <c r="K142" s="250" t="str">
        <f>K2</f>
        <v>Số tiền phải đóng (đồng)</v>
      </c>
      <c r="L142" s="230"/>
      <c r="M142" s="14"/>
      <c r="N142" s="15"/>
      <c r="O142" s="15"/>
      <c r="P142" s="15"/>
    </row>
    <row r="143" spans="1:17" ht="39.950000000000003" customHeight="1" x14ac:dyDescent="0.3">
      <c r="A143" s="244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249"/>
      <c r="K143" s="251"/>
      <c r="L143" s="230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30"/>
      <c r="M144" s="24"/>
      <c r="N144" s="25"/>
      <c r="O144" s="26"/>
      <c r="P144" s="26"/>
    </row>
    <row r="145" spans="1:17" ht="20.100000000000001" customHeight="1" thickBot="1" x14ac:dyDescent="0.35">
      <c r="A145" s="240" t="s">
        <v>97</v>
      </c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  <c r="L145" s="263"/>
      <c r="M145" s="27"/>
      <c r="N145" s="222"/>
      <c r="O145" s="222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23" t="s">
        <v>60</v>
      </c>
      <c r="B148" s="224"/>
      <c r="C148" s="225" t="str">
        <f>C1</f>
        <v>TIỀN NHÀ TRỌ THÁNG 05/2018</v>
      </c>
      <c r="D148" s="225"/>
      <c r="E148" s="225"/>
      <c r="F148" s="225"/>
      <c r="G148" s="225"/>
      <c r="H148" s="225"/>
      <c r="I148" s="225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43" t="str">
        <f>A2</f>
        <v>Tiền phòng Tháng 05</v>
      </c>
      <c r="B149" s="245" t="str">
        <f>B2</f>
        <v>Tiền điện Tháng 04</v>
      </c>
      <c r="C149" s="260"/>
      <c r="D149" s="260"/>
      <c r="E149" s="261"/>
      <c r="F149" s="245" t="str">
        <f>F2</f>
        <v>Tiền nước Tháng 04</v>
      </c>
      <c r="G149" s="246"/>
      <c r="H149" s="246"/>
      <c r="I149" s="247"/>
      <c r="J149" s="248" t="str">
        <f>J2</f>
        <v>Thuê bao truyền hình cáp Tháng 04</v>
      </c>
      <c r="K149" s="250" t="str">
        <f>K2</f>
        <v>Số tiền phải đóng (đồng)</v>
      </c>
      <c r="L149" s="230"/>
      <c r="M149" s="46"/>
      <c r="N149" s="15"/>
      <c r="O149" s="15"/>
      <c r="P149" s="15"/>
    </row>
    <row r="150" spans="1:17" ht="39.950000000000003" customHeight="1" x14ac:dyDescent="0.3">
      <c r="A150" s="244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249"/>
      <c r="K150" s="251"/>
      <c r="L150" s="230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30"/>
      <c r="M151" s="24"/>
      <c r="N151" s="25"/>
      <c r="O151" s="26"/>
      <c r="P151" s="26"/>
    </row>
    <row r="152" spans="1:17" ht="20.100000000000001" customHeight="1" thickBot="1" x14ac:dyDescent="0.35">
      <c r="A152" s="240" t="str">
        <f>A31</f>
        <v xml:space="preserve">C.YẾN: 0901357000. Lưu ý: Vui lòng thanh toán trước ngày 10/05/2018 tại địa chỉ nhà số 43A Nguyễn Văn Cự, P.Tân Tạo A, Q.Bình Tân </v>
      </c>
      <c r="B152" s="262"/>
      <c r="C152" s="262"/>
      <c r="D152" s="262"/>
      <c r="E152" s="262"/>
      <c r="F152" s="262"/>
      <c r="G152" s="262"/>
      <c r="H152" s="262"/>
      <c r="I152" s="262"/>
      <c r="J152" s="262"/>
      <c r="K152" s="262"/>
      <c r="L152" s="263"/>
      <c r="M152" s="127"/>
      <c r="N152" s="222"/>
      <c r="O152" s="222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23" t="s">
        <v>63</v>
      </c>
      <c r="B155" s="224"/>
      <c r="C155" s="225" t="str">
        <f>C1</f>
        <v>TIỀN NHÀ TRỌ THÁNG 05/2018</v>
      </c>
      <c r="D155" s="225"/>
      <c r="E155" s="225"/>
      <c r="F155" s="225"/>
      <c r="G155" s="225"/>
      <c r="H155" s="225"/>
      <c r="I155" s="225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43" t="str">
        <f>A2</f>
        <v>Tiền phòng Tháng 05</v>
      </c>
      <c r="B156" s="245" t="str">
        <f>B2</f>
        <v>Tiền điện Tháng 04</v>
      </c>
      <c r="C156" s="260"/>
      <c r="D156" s="260"/>
      <c r="E156" s="261"/>
      <c r="F156" s="245" t="str">
        <f>F2</f>
        <v>Tiền nước Tháng 04</v>
      </c>
      <c r="G156" s="246"/>
      <c r="H156" s="246"/>
      <c r="I156" s="247"/>
      <c r="J156" s="248" t="str">
        <f>J2</f>
        <v>Thuê bao truyền hình cáp Tháng 04</v>
      </c>
      <c r="K156" s="250" t="str">
        <f>K2</f>
        <v>Số tiền phải đóng (đồng)</v>
      </c>
      <c r="L156" s="230"/>
      <c r="M156" s="14"/>
      <c r="N156" s="15"/>
      <c r="O156" s="15"/>
      <c r="P156" s="15"/>
    </row>
    <row r="157" spans="1:17" ht="39.950000000000003" customHeight="1" x14ac:dyDescent="0.3">
      <c r="A157" s="244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249"/>
      <c r="K157" s="251"/>
      <c r="L157" s="230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30"/>
      <c r="M158" s="24"/>
      <c r="N158" s="25"/>
      <c r="O158" s="26"/>
      <c r="P158" s="26"/>
    </row>
    <row r="159" spans="1:17" ht="20.100000000000001" customHeight="1" thickBot="1" x14ac:dyDescent="0.35">
      <c r="A159" s="240" t="str">
        <f>A31</f>
        <v xml:space="preserve">C.YẾN: 0901357000. Lưu ý: Vui lòng thanh toán trước ngày 10/05/2018 tại địa chỉ nhà số 43A Nguyễn Văn Cự, P.Tân Tạo A, Q.Bình Tân </v>
      </c>
      <c r="B159" s="262"/>
      <c r="C159" s="262"/>
      <c r="D159" s="262"/>
      <c r="E159" s="262"/>
      <c r="F159" s="262"/>
      <c r="G159" s="262"/>
      <c r="H159" s="262"/>
      <c r="I159" s="262"/>
      <c r="J159" s="262"/>
      <c r="K159" s="262"/>
      <c r="L159" s="263"/>
      <c r="M159" s="27"/>
      <c r="N159" s="222"/>
      <c r="O159" s="222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271" t="s">
        <v>65</v>
      </c>
      <c r="B162" s="272"/>
      <c r="C162" s="272"/>
      <c r="D162" s="273"/>
      <c r="E162" s="274" t="s">
        <v>66</v>
      </c>
      <c r="F162" s="276" t="s">
        <v>67</v>
      </c>
      <c r="G162" s="277"/>
      <c r="H162" s="277"/>
      <c r="I162" s="277"/>
      <c r="J162" s="276" t="s">
        <v>68</v>
      </c>
      <c r="K162" s="276" t="s">
        <v>69</v>
      </c>
      <c r="L162" s="276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275"/>
      <c r="F163" s="150" t="s">
        <v>13</v>
      </c>
      <c r="G163" s="150" t="s">
        <v>14</v>
      </c>
      <c r="H163" s="152" t="s">
        <v>17</v>
      </c>
      <c r="I163" s="147" t="s">
        <v>16</v>
      </c>
      <c r="J163" s="228"/>
      <c r="K163" s="228"/>
      <c r="L163" s="228"/>
      <c r="M163" s="84"/>
    </row>
    <row r="164" spans="1:14" x14ac:dyDescent="0.3">
      <c r="A164" s="278">
        <f>B4+B11+B18+B25+B30+B37+B44+B51</f>
        <v>23758</v>
      </c>
      <c r="B164" s="278">
        <f>C4+C11+C18+C25+C30+C37+C44+C51</f>
        <v>25240</v>
      </c>
      <c r="C164" s="280">
        <f>B164-A164</f>
        <v>1482</v>
      </c>
      <c r="D164" s="282">
        <f>E4+E11+E18+E25+E30+E37+E44+E51</f>
        <v>3642000</v>
      </c>
      <c r="E164" s="278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9"/>
      <c r="B165" s="279"/>
      <c r="C165" s="281"/>
      <c r="D165" s="283"/>
      <c r="E165" s="279"/>
      <c r="F165" s="284" t="s">
        <v>71</v>
      </c>
      <c r="G165" s="284"/>
      <c r="H165" s="284"/>
      <c r="I165" s="284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71" t="s">
        <v>65</v>
      </c>
      <c r="B168" s="272"/>
      <c r="C168" s="272"/>
      <c r="D168" s="273"/>
      <c r="E168" s="274" t="s">
        <v>66</v>
      </c>
      <c r="F168" s="276" t="s">
        <v>67</v>
      </c>
      <c r="G168" s="277"/>
      <c r="H168" s="277"/>
      <c r="I168" s="277"/>
      <c r="J168" s="276" t="s">
        <v>68</v>
      </c>
      <c r="K168" s="276" t="s">
        <v>69</v>
      </c>
      <c r="L168" s="276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275"/>
      <c r="F169" s="150" t="s">
        <v>13</v>
      </c>
      <c r="G169" s="150" t="s">
        <v>14</v>
      </c>
      <c r="H169" s="152" t="s">
        <v>17</v>
      </c>
      <c r="I169" s="147" t="s">
        <v>16</v>
      </c>
      <c r="J169" s="228"/>
      <c r="K169" s="228"/>
      <c r="L169" s="228"/>
      <c r="M169" s="90"/>
      <c r="N169" s="8"/>
    </row>
    <row r="170" spans="1:14" x14ac:dyDescent="0.3">
      <c r="A170" s="285">
        <f>+B56+B63+B70+B77+B82+B89+B96+B103+B110</f>
        <v>56154</v>
      </c>
      <c r="B170" s="278">
        <f>+C56+C63+C70+C77+C82+C89+C96+C103+C110</f>
        <v>57330</v>
      </c>
      <c r="C170" s="280">
        <f>B170-A170</f>
        <v>1176</v>
      </c>
      <c r="D170" s="282">
        <f>E56+E63+E70+E77+E82+E89+E96+E103+E110</f>
        <v>3528000</v>
      </c>
      <c r="E170" s="278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86"/>
      <c r="B171" s="279"/>
      <c r="C171" s="281"/>
      <c r="D171" s="283"/>
      <c r="E171" s="279"/>
      <c r="F171" s="284" t="s">
        <v>71</v>
      </c>
      <c r="G171" s="284"/>
      <c r="H171" s="284"/>
      <c r="I171" s="284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71" t="s">
        <v>65</v>
      </c>
      <c r="B174" s="272"/>
      <c r="C174" s="272"/>
      <c r="D174" s="273"/>
      <c r="E174" s="274" t="s">
        <v>66</v>
      </c>
      <c r="F174" s="276" t="s">
        <v>67</v>
      </c>
      <c r="G174" s="277"/>
      <c r="H174" s="277"/>
      <c r="I174" s="277"/>
      <c r="J174" s="276" t="s">
        <v>68</v>
      </c>
      <c r="K174" s="276" t="s">
        <v>69</v>
      </c>
      <c r="L174" s="276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275"/>
      <c r="F175" s="150" t="s">
        <v>13</v>
      </c>
      <c r="G175" s="150" t="s">
        <v>14</v>
      </c>
      <c r="H175" s="152" t="s">
        <v>17</v>
      </c>
      <c r="I175" s="147" t="s">
        <v>16</v>
      </c>
      <c r="J175" s="228"/>
      <c r="K175" s="228"/>
      <c r="L175" s="228"/>
      <c r="N175" s="8"/>
    </row>
    <row r="176" spans="1:14" x14ac:dyDescent="0.3">
      <c r="A176" s="285">
        <f>+B117+B124+B131+B137+B144+B151+B158</f>
        <v>21216</v>
      </c>
      <c r="B176" s="278">
        <f>+C117+C124+C131+C137+C144+C151+C158</f>
        <v>21936</v>
      </c>
      <c r="C176" s="280">
        <f>B176-A176</f>
        <v>720</v>
      </c>
      <c r="D176" s="282">
        <f>E117+E124+E131+E137+E144+E151+E158</f>
        <v>2160000</v>
      </c>
      <c r="E176" s="278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86"/>
      <c r="B177" s="279"/>
      <c r="C177" s="281"/>
      <c r="D177" s="283"/>
      <c r="E177" s="279"/>
      <c r="F177" s="289" t="s">
        <v>71</v>
      </c>
      <c r="G177" s="290"/>
      <c r="H177" s="290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287" t="s">
        <v>74</v>
      </c>
      <c r="B179" s="288"/>
      <c r="C179" s="78"/>
      <c r="D179" s="78"/>
      <c r="N179" s="8"/>
    </row>
    <row r="180" spans="1:15" ht="19.5" thickTop="1" x14ac:dyDescent="0.3">
      <c r="A180" s="271" t="s">
        <v>65</v>
      </c>
      <c r="B180" s="272"/>
      <c r="C180" s="272"/>
      <c r="D180" s="273"/>
      <c r="E180" s="274" t="s">
        <v>66</v>
      </c>
      <c r="F180" s="276" t="s">
        <v>67</v>
      </c>
      <c r="G180" s="276"/>
      <c r="H180" s="276"/>
      <c r="I180" s="276"/>
      <c r="J180" s="276" t="s">
        <v>68</v>
      </c>
      <c r="K180" s="276" t="s">
        <v>69</v>
      </c>
      <c r="L180" s="276" t="s">
        <v>75</v>
      </c>
      <c r="M180" s="295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231"/>
      <c r="F181" s="150" t="s">
        <v>13</v>
      </c>
      <c r="G181" s="150" t="s">
        <v>14</v>
      </c>
      <c r="H181" s="152" t="s">
        <v>17</v>
      </c>
      <c r="I181" s="147" t="s">
        <v>16</v>
      </c>
      <c r="J181" s="229"/>
      <c r="K181" s="229"/>
      <c r="L181" s="228"/>
      <c r="M181" s="29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96">
        <f>A164+A170+A176</f>
        <v>101128</v>
      </c>
      <c r="B182" s="280">
        <f>B164+B170+B176</f>
        <v>104506</v>
      </c>
      <c r="C182" s="280">
        <f>B182-A182</f>
        <v>3378</v>
      </c>
      <c r="D182" s="300">
        <f>D164+D170+D176</f>
        <v>9330000</v>
      </c>
      <c r="E182" s="303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97"/>
      <c r="B183" s="299"/>
      <c r="C183" s="299"/>
      <c r="D183" s="301"/>
      <c r="E183" s="304"/>
      <c r="F183" s="306" t="s">
        <v>71</v>
      </c>
      <c r="G183" s="307"/>
      <c r="H183" s="307"/>
      <c r="I183" s="307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297"/>
      <c r="B184" s="299"/>
      <c r="C184" s="299"/>
      <c r="D184" s="301"/>
      <c r="E184" s="304"/>
      <c r="F184" s="308" t="s">
        <v>79</v>
      </c>
      <c r="G184" s="309"/>
      <c r="H184" s="309"/>
      <c r="I184" s="309"/>
      <c r="J184" s="310">
        <f>A4+A11+A18+A25+A30+A37+A44+A51+A56+A63+A70+A77+A82+A89+A96+A103+A110+A117+A124+A131+A137+A144+A151+A158</f>
        <v>30300000</v>
      </c>
      <c r="K184" s="311"/>
      <c r="L184" s="312"/>
      <c r="M184" s="104"/>
      <c r="N184" s="105"/>
    </row>
    <row r="185" spans="1:15" ht="20.25" thickBot="1" x14ac:dyDescent="0.4">
      <c r="A185" s="298"/>
      <c r="B185" s="281"/>
      <c r="C185" s="281"/>
      <c r="D185" s="302"/>
      <c r="E185" s="305"/>
      <c r="F185" s="291" t="s">
        <v>80</v>
      </c>
      <c r="G185" s="284"/>
      <c r="H185" s="284"/>
      <c r="I185" s="284"/>
      <c r="J185" s="292">
        <f>I182+J183+K183+J184+L183</f>
        <v>37747726</v>
      </c>
      <c r="K185" s="293"/>
      <c r="L185" s="294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D17" sqref="D17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104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99</v>
      </c>
      <c r="B2" s="227" t="s">
        <v>105</v>
      </c>
      <c r="C2" s="228"/>
      <c r="D2" s="228"/>
      <c r="E2" s="228"/>
      <c r="F2" s="227" t="s">
        <v>106</v>
      </c>
      <c r="G2" s="227"/>
      <c r="H2" s="227"/>
      <c r="I2" s="227"/>
      <c r="J2" s="227" t="s">
        <v>107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04/2018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03</v>
      </c>
      <c r="B9" s="227" t="str">
        <f>B2</f>
        <v>Tiền điện Tháng 03</v>
      </c>
      <c r="C9" s="228"/>
      <c r="D9" s="228"/>
      <c r="E9" s="228"/>
      <c r="F9" s="227" t="str">
        <f>F2</f>
        <v>Tiền nước Tháng 03</v>
      </c>
      <c r="G9" s="227"/>
      <c r="H9" s="227"/>
      <c r="I9" s="227"/>
      <c r="J9" s="227" t="str">
        <f>J2</f>
        <v>Thuê bao truyền hình cáp Tháng 03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>
        <f>A5</f>
        <v>0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04/2018</v>
      </c>
      <c r="D15" s="225"/>
      <c r="E15" s="225"/>
      <c r="F15" s="225"/>
      <c r="G15" s="225"/>
      <c r="H15" s="225"/>
      <c r="I15" s="225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03</v>
      </c>
      <c r="B16" s="227" t="str">
        <f>B2</f>
        <v>Tiền điện Tháng 03</v>
      </c>
      <c r="C16" s="228"/>
      <c r="D16" s="228"/>
      <c r="E16" s="228"/>
      <c r="F16" s="227" t="str">
        <f>F2</f>
        <v>Tiền nước Tháng 03</v>
      </c>
      <c r="G16" s="227"/>
      <c r="H16" s="227"/>
      <c r="I16" s="227"/>
      <c r="J16" s="227" t="str">
        <f>J2</f>
        <v>Thuê bao truyền hình cáp Tháng 03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108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04/2018</v>
      </c>
      <c r="D22" s="225"/>
      <c r="E22" s="225"/>
      <c r="F22" s="225"/>
      <c r="G22" s="225"/>
      <c r="H22" s="225"/>
      <c r="I22" s="225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03</v>
      </c>
      <c r="B23" s="227" t="str">
        <f>B2</f>
        <v>Tiền điện Tháng 03</v>
      </c>
      <c r="C23" s="228"/>
      <c r="D23" s="228"/>
      <c r="E23" s="228"/>
      <c r="F23" s="227" t="str">
        <f>F2</f>
        <v>Tiền nước Tháng 03</v>
      </c>
      <c r="G23" s="227"/>
      <c r="H23" s="227"/>
      <c r="I23" s="227"/>
      <c r="J23" s="227" t="str">
        <f>J2</f>
        <v>Thuê bao truyền hình cáp Tháng 03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230"/>
      <c r="M25" s="24"/>
      <c r="N25" s="25"/>
      <c r="O25" s="26"/>
      <c r="P25" s="26"/>
    </row>
    <row r="26" spans="1:16" s="50" customFormat="1" ht="20.25" thickBot="1" x14ac:dyDescent="0.3">
      <c r="A26" s="240" t="str">
        <f>A19</f>
        <v xml:space="preserve">Lưu ý: Vui lòng thanh toán trước ngày 10/04/2018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04/2018</v>
      </c>
      <c r="D27" s="225"/>
      <c r="E27" s="225"/>
      <c r="F27" s="225"/>
      <c r="G27" s="225"/>
      <c r="H27" s="225"/>
      <c r="I27" s="225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03</v>
      </c>
      <c r="B28" s="227" t="str">
        <f>B2</f>
        <v>Tiền điện Tháng 03</v>
      </c>
      <c r="C28" s="228"/>
      <c r="D28" s="228"/>
      <c r="E28" s="228"/>
      <c r="F28" s="227" t="str">
        <f>F2</f>
        <v>Tiền nước Tháng 03</v>
      </c>
      <c r="G28" s="227"/>
      <c r="H28" s="227"/>
      <c r="I28" s="227"/>
      <c r="J28" s="227" t="str">
        <f>J2</f>
        <v>Thuê bao truyền hình cáp Tháng 03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Lưu ý: Vui lòng thanh toán trước ngày 10/04/2018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04/2018</v>
      </c>
      <c r="D34" s="225"/>
      <c r="E34" s="225"/>
      <c r="F34" s="225"/>
      <c r="G34" s="225"/>
      <c r="H34" s="225"/>
      <c r="I34" s="225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03</v>
      </c>
      <c r="B35" s="227" t="str">
        <f>B2</f>
        <v>Tiền điện Tháng 03</v>
      </c>
      <c r="C35" s="228"/>
      <c r="D35" s="228"/>
      <c r="E35" s="228"/>
      <c r="F35" s="227" t="str">
        <f>F2</f>
        <v>Tiền nước Tháng 03</v>
      </c>
      <c r="G35" s="227"/>
      <c r="H35" s="227"/>
      <c r="I35" s="227"/>
      <c r="J35" s="227" t="str">
        <f>J2</f>
        <v>Thuê bao truyền hình cáp Tháng 03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Lưu ý: Vui lòng thanh toán trước ngày 10/04/2018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04/2018</v>
      </c>
      <c r="D41" s="225"/>
      <c r="E41" s="225"/>
      <c r="F41" s="225"/>
      <c r="G41" s="225"/>
      <c r="H41" s="225"/>
      <c r="I41" s="225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03</v>
      </c>
      <c r="B42" s="227" t="str">
        <f>B2</f>
        <v>Tiền điện Tháng 03</v>
      </c>
      <c r="C42" s="228"/>
      <c r="D42" s="228"/>
      <c r="E42" s="228"/>
      <c r="F42" s="227" t="str">
        <f>F2</f>
        <v>Tiền nước Tháng 03</v>
      </c>
      <c r="G42" s="227"/>
      <c r="H42" s="227"/>
      <c r="I42" s="227"/>
      <c r="J42" s="227" t="str">
        <f>J2</f>
        <v>Thuê bao truyền hình cáp Tháng 03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Lưu ý: Vui lòng thanh toán trước ngày 10/04/2018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04/2018</v>
      </c>
      <c r="D48" s="225"/>
      <c r="E48" s="225"/>
      <c r="F48" s="225"/>
      <c r="G48" s="225"/>
      <c r="H48" s="225"/>
      <c r="I48" s="225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03</v>
      </c>
      <c r="B49" s="227" t="str">
        <f>B2</f>
        <v>Tiền điện Tháng 03</v>
      </c>
      <c r="C49" s="228"/>
      <c r="D49" s="228"/>
      <c r="E49" s="228"/>
      <c r="F49" s="227" t="str">
        <f>F2</f>
        <v>Tiền nước Tháng 03</v>
      </c>
      <c r="G49" s="227"/>
      <c r="H49" s="227"/>
      <c r="I49" s="227"/>
      <c r="J49" s="227" t="str">
        <f>J2</f>
        <v>Thuê bao truyền hình cáp Tháng 03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230"/>
      <c r="M51" s="24"/>
      <c r="N51" s="25"/>
      <c r="O51" s="26"/>
      <c r="P51" s="26"/>
    </row>
    <row r="52" spans="1:16" ht="20.25" thickBot="1" x14ac:dyDescent="0.35">
      <c r="A52" s="257" t="str">
        <f>A31</f>
        <v xml:space="preserve">Lưu ý: Vui lòng thanh toán trước ngày 10/04/2018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04/2018</v>
      </c>
      <c r="D53" s="225"/>
      <c r="E53" s="225"/>
      <c r="F53" s="225"/>
      <c r="G53" s="225"/>
      <c r="H53" s="225"/>
      <c r="I53" s="225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03</v>
      </c>
      <c r="B54" s="227" t="str">
        <f>B2</f>
        <v>Tiền điện Tháng 03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03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Lưu ý: Vui lòng thanh toán trước ngày 10/04/2018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04/2018</v>
      </c>
      <c r="D60" s="225"/>
      <c r="E60" s="225"/>
      <c r="F60" s="225"/>
      <c r="G60" s="225"/>
      <c r="H60" s="225"/>
      <c r="I60" s="225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03</v>
      </c>
      <c r="B61" s="245" t="str">
        <f>B2</f>
        <v>Tiền điện Tháng 03</v>
      </c>
      <c r="C61" s="260"/>
      <c r="D61" s="260"/>
      <c r="E61" s="261"/>
      <c r="F61" s="245" t="str">
        <f>F2</f>
        <v>Tiền nước Tháng 03</v>
      </c>
      <c r="G61" s="246"/>
      <c r="H61" s="246"/>
      <c r="I61" s="247"/>
      <c r="J61" s="248" t="str">
        <f>J2</f>
        <v>Thuê bao truyền hình cáp Tháng 03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Lưu ý: Vui lòng thanh toán trước ngày 10/04/2018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04/2018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03</v>
      </c>
      <c r="B68" s="245" t="str">
        <f>B2</f>
        <v>Tiền điện Tháng 03</v>
      </c>
      <c r="C68" s="260"/>
      <c r="D68" s="260"/>
      <c r="E68" s="261"/>
      <c r="F68" s="245" t="str">
        <f>F2</f>
        <v>Tiền nước Tháng 03</v>
      </c>
      <c r="G68" s="246"/>
      <c r="H68" s="246"/>
      <c r="I68" s="247"/>
      <c r="J68" s="248" t="str">
        <f>J2</f>
        <v>Thuê bao truyền hình cáp Tháng 03</v>
      </c>
      <c r="K68" s="250" t="str">
        <f>K2</f>
        <v>Số tiền phải đóng (đồng)</v>
      </c>
      <c r="L68" s="232">
        <f>K70-J70</f>
        <v>2328000</v>
      </c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Lưu ý: Vui lòng thanh toán trước ngày 10/04/2018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04/2018</v>
      </c>
      <c r="D74" s="225"/>
      <c r="E74" s="225"/>
      <c r="F74" s="225"/>
      <c r="G74" s="225"/>
      <c r="H74" s="225"/>
      <c r="I74" s="225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03</v>
      </c>
      <c r="B75" s="245" t="str">
        <f>B2</f>
        <v>Tiền điện Tháng 03</v>
      </c>
      <c r="C75" s="260"/>
      <c r="D75" s="260"/>
      <c r="E75" s="261"/>
      <c r="F75" s="245" t="str">
        <f>F2</f>
        <v>Tiền nước Tháng 03</v>
      </c>
      <c r="G75" s="246"/>
      <c r="H75" s="246"/>
      <c r="I75" s="247"/>
      <c r="J75" s="248" t="str">
        <f>J2</f>
        <v>Thuê bao truyền hình cáp Tháng 03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230"/>
      <c r="M77" s="24"/>
      <c r="N77" s="25"/>
      <c r="O77" s="26"/>
      <c r="P77" s="26"/>
    </row>
    <row r="78" spans="1:16" ht="20.25" thickBot="1" x14ac:dyDescent="0.35">
      <c r="A78" s="240" t="str">
        <f>A31</f>
        <v xml:space="preserve">Lưu ý: Vui lòng thanh toán trước ngày 10/04/2018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04/2018</v>
      </c>
      <c r="D79" s="225"/>
      <c r="E79" s="225"/>
      <c r="F79" s="225"/>
      <c r="G79" s="225"/>
      <c r="H79" s="225"/>
      <c r="I79" s="225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03</v>
      </c>
      <c r="B80" s="245" t="str">
        <f>B2</f>
        <v>Tiền điện Tháng 03</v>
      </c>
      <c r="C80" s="260"/>
      <c r="D80" s="260"/>
      <c r="E80" s="261"/>
      <c r="F80" s="245" t="str">
        <f>F2</f>
        <v>Tiền nước Tháng 03</v>
      </c>
      <c r="G80" s="246"/>
      <c r="H80" s="246"/>
      <c r="I80" s="247"/>
      <c r="J80" s="248" t="str">
        <f>J2</f>
        <v>Thuê bao truyền hình cáp Tháng 03</v>
      </c>
      <c r="K80" s="250" t="str">
        <f>K2</f>
        <v>Số tiền phải đóng (đồng)</v>
      </c>
      <c r="L80" s="232">
        <f>K82-J82</f>
        <v>1704000</v>
      </c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Lưu ý: Vui lòng thanh toán trước ngày 10/04/2018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04/2018</v>
      </c>
      <c r="D86" s="225"/>
      <c r="E86" s="225"/>
      <c r="F86" s="225"/>
      <c r="G86" s="225"/>
      <c r="H86" s="225"/>
      <c r="I86" s="225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03</v>
      </c>
      <c r="B87" s="245" t="str">
        <f>B2</f>
        <v>Tiền điện Tháng 03</v>
      </c>
      <c r="C87" s="260"/>
      <c r="D87" s="260"/>
      <c r="E87" s="261"/>
      <c r="F87" s="245" t="str">
        <f>F2</f>
        <v>Tiền nước Tháng 03</v>
      </c>
      <c r="G87" s="246"/>
      <c r="H87" s="246"/>
      <c r="I87" s="247"/>
      <c r="J87" s="248" t="str">
        <f>J2</f>
        <v>Thuê bao truyền hình cáp Tháng 03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230"/>
      <c r="M89" s="24"/>
      <c r="N89" s="25"/>
      <c r="O89" s="26"/>
      <c r="P89" s="26"/>
    </row>
    <row r="90" spans="1:16" ht="20.25" thickBot="1" x14ac:dyDescent="0.35">
      <c r="A90" s="240" t="s">
        <v>97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04/2018</v>
      </c>
      <c r="D93" s="225"/>
      <c r="E93" s="225"/>
      <c r="F93" s="225"/>
      <c r="G93" s="225"/>
      <c r="H93" s="225"/>
      <c r="I93" s="225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03</v>
      </c>
      <c r="C94" s="260"/>
      <c r="D94" s="260"/>
      <c r="E94" s="261"/>
      <c r="F94" s="245" t="str">
        <f>F2</f>
        <v>Tiền nước Tháng 03</v>
      </c>
      <c r="G94" s="246"/>
      <c r="H94" s="246"/>
      <c r="I94" s="247"/>
      <c r="J94" s="248" t="str">
        <f>J9</f>
        <v>Thuê bao truyền hình cáp Tháng 03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59.25" x14ac:dyDescent="0.3">
      <c r="A95" s="267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Lưu ý: Vui lòng thanh toán trước ngày 10/04/2018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04/2018</v>
      </c>
      <c r="D100" s="225"/>
      <c r="E100" s="225"/>
      <c r="F100" s="225"/>
      <c r="G100" s="225"/>
      <c r="H100" s="225"/>
      <c r="I100" s="225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03</v>
      </c>
      <c r="B101" s="245" t="str">
        <f>B2</f>
        <v>Tiền điện Tháng 03</v>
      </c>
      <c r="C101" s="260"/>
      <c r="D101" s="260"/>
      <c r="E101" s="261"/>
      <c r="F101" s="245" t="str">
        <f>F2</f>
        <v>Tiền nước Tháng 03</v>
      </c>
      <c r="G101" s="246"/>
      <c r="H101" s="246"/>
      <c r="I101" s="247"/>
      <c r="J101" s="248" t="str">
        <f>J2</f>
        <v>Thuê bao truyền hình cáp Tháng 03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Lưu ý: Vui lòng thanh toán trước ngày 10/04/2018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1" thickTop="1" x14ac:dyDescent="0.3">
      <c r="A105" s="223" t="s">
        <v>49</v>
      </c>
      <c r="B105" s="224"/>
      <c r="C105" s="225" t="str">
        <f>C1</f>
        <v>TIỀN NHÀ TRỌ THÁNG 04/2018</v>
      </c>
      <c r="D105" s="225"/>
      <c r="E105" s="225"/>
      <c r="F105" s="225"/>
      <c r="G105" s="225"/>
      <c r="H105" s="225"/>
      <c r="I105" s="225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43" t="str">
        <f>A2</f>
        <v>Tiền phòng Tháng 03</v>
      </c>
      <c r="B106" s="245" t="str">
        <f>B2</f>
        <v>Tiền điện Tháng 03</v>
      </c>
      <c r="C106" s="260"/>
      <c r="D106" s="260"/>
      <c r="E106" s="261"/>
      <c r="F106" s="245" t="str">
        <f>F2</f>
        <v>Tiền nước Tháng 03</v>
      </c>
      <c r="G106" s="246"/>
      <c r="H106" s="246"/>
      <c r="I106" s="247"/>
      <c r="J106" s="248" t="str">
        <f>J2</f>
        <v>Thuê bao truyền hình cáp Tháng 03</v>
      </c>
      <c r="K106" s="250" t="str">
        <f>K2</f>
        <v>Số tiền phải đóng (đồng)</v>
      </c>
      <c r="L106" s="230"/>
      <c r="M106" s="14"/>
      <c r="N106" s="15"/>
      <c r="O106" s="15"/>
      <c r="P106" s="15"/>
    </row>
    <row r="107" spans="1:16" ht="59.25" x14ac:dyDescent="0.3">
      <c r="A107" s="244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249"/>
      <c r="K107" s="251"/>
      <c r="L107" s="230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230"/>
      <c r="M108" s="24"/>
      <c r="N108" s="25"/>
      <c r="O108" s="26"/>
      <c r="P108" s="26"/>
    </row>
    <row r="109" spans="1:16" ht="20.25" thickBot="1" x14ac:dyDescent="0.35">
      <c r="A109" s="240" t="str">
        <f>A31</f>
        <v xml:space="preserve">Lưu ý: Vui lòng thanh toán trước ngày 10/04/2018 tại địa chỉ nhà số 43A Nguyễn Văn Cự, P.Tân Tạo A, Q.Bình Tân </v>
      </c>
      <c r="B109" s="262"/>
      <c r="C109" s="262"/>
      <c r="D109" s="262"/>
      <c r="E109" s="262"/>
      <c r="F109" s="262"/>
      <c r="G109" s="262"/>
      <c r="H109" s="262"/>
      <c r="I109" s="262"/>
      <c r="J109" s="262"/>
      <c r="K109" s="262"/>
      <c r="L109" s="263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23" t="s">
        <v>50</v>
      </c>
      <c r="B112" s="224"/>
      <c r="C112" s="225" t="str">
        <f>C1</f>
        <v>TIỀN NHÀ TRỌ THÁNG 04/2018</v>
      </c>
      <c r="D112" s="225"/>
      <c r="E112" s="225"/>
      <c r="F112" s="225"/>
      <c r="G112" s="225"/>
      <c r="H112" s="225"/>
      <c r="I112" s="225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43" t="str">
        <f>A2</f>
        <v>Tiền phòng Tháng 03</v>
      </c>
      <c r="B113" s="245" t="str">
        <f>B2</f>
        <v>Tiền điện Tháng 03</v>
      </c>
      <c r="C113" s="260"/>
      <c r="D113" s="260"/>
      <c r="E113" s="261"/>
      <c r="F113" s="245" t="str">
        <f>F2</f>
        <v>Tiền nước Tháng 03</v>
      </c>
      <c r="G113" s="246"/>
      <c r="H113" s="246"/>
      <c r="I113" s="247"/>
      <c r="J113" s="248" t="str">
        <f>J2</f>
        <v>Thuê bao truyền hình cáp Tháng 03</v>
      </c>
      <c r="K113" s="250" t="str">
        <f>K2</f>
        <v>Số tiền phải đóng (đồng)</v>
      </c>
      <c r="L113" s="230"/>
      <c r="M113" s="46"/>
      <c r="N113" s="15"/>
      <c r="O113" s="15"/>
      <c r="P113" s="15"/>
    </row>
    <row r="114" spans="1:16" ht="59.25" x14ac:dyDescent="0.3">
      <c r="A114" s="244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249"/>
      <c r="K114" s="251"/>
      <c r="L114" s="23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230"/>
      <c r="M115" s="24"/>
      <c r="N115" s="25"/>
      <c r="O115" s="26"/>
      <c r="P115" s="26"/>
    </row>
    <row r="116" spans="1:16" ht="20.25" thickBot="1" x14ac:dyDescent="0.35">
      <c r="A116" s="240" t="str">
        <f>A31</f>
        <v xml:space="preserve">Lưu ý: Vui lòng thanh toán trước ngày 10/04/2018 tại địa chỉ nhà số 43A Nguyễn Văn Cự, P.Tân Tạo A, Q.Bình Tân </v>
      </c>
      <c r="B116" s="262"/>
      <c r="C116" s="262"/>
      <c r="D116" s="262"/>
      <c r="E116" s="262"/>
      <c r="F116" s="262"/>
      <c r="G116" s="262"/>
      <c r="H116" s="262"/>
      <c r="I116" s="262"/>
      <c r="J116" s="262"/>
      <c r="K116" s="262"/>
      <c r="L116" s="263"/>
      <c r="M116" s="127">
        <v>926</v>
      </c>
      <c r="N116" s="222">
        <v>955</v>
      </c>
      <c r="O116" s="222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23" t="s">
        <v>52</v>
      </c>
      <c r="B119" s="224"/>
      <c r="C119" s="225" t="str">
        <f>C1</f>
        <v>TIỀN NHÀ TRỌ THÁNG 04/2018</v>
      </c>
      <c r="D119" s="225"/>
      <c r="E119" s="225"/>
      <c r="F119" s="225"/>
      <c r="G119" s="225"/>
      <c r="H119" s="225"/>
      <c r="I119" s="225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43" t="str">
        <f>A2</f>
        <v>Tiền phòng Tháng 03</v>
      </c>
      <c r="B120" s="245" t="str">
        <f>B2</f>
        <v>Tiền điện Tháng 03</v>
      </c>
      <c r="C120" s="260"/>
      <c r="D120" s="260"/>
      <c r="E120" s="261"/>
      <c r="F120" s="245" t="str">
        <f>F2</f>
        <v>Tiền nước Tháng 03</v>
      </c>
      <c r="G120" s="246"/>
      <c r="H120" s="246"/>
      <c r="I120" s="247"/>
      <c r="J120" s="248" t="str">
        <f>J2</f>
        <v>Thuê bao truyền hình cáp Tháng 03</v>
      </c>
      <c r="K120" s="250" t="str">
        <f>K2</f>
        <v>Số tiền phải đóng (đồng)</v>
      </c>
      <c r="L120" s="230"/>
      <c r="M120" s="14"/>
      <c r="N120" s="15"/>
      <c r="O120" s="15"/>
      <c r="P120" s="15"/>
    </row>
    <row r="121" spans="1:16" ht="59.25" x14ac:dyDescent="0.3">
      <c r="A121" s="244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249"/>
      <c r="K121" s="251"/>
      <c r="L121" s="230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230"/>
      <c r="M122" s="24"/>
      <c r="N122" s="25"/>
      <c r="O122" s="26"/>
      <c r="P122" s="26"/>
    </row>
    <row r="123" spans="1:16" ht="20.25" thickBot="1" x14ac:dyDescent="0.35">
      <c r="A123" s="268" t="str">
        <f>A31</f>
        <v xml:space="preserve">Lưu ý: Vui lòng thanh toán trước ngày 10/04/2018 tại địa chỉ nhà số 43A Nguyễn Văn Cự, P.Tân Tạo A, Q.Bình Tân </v>
      </c>
      <c r="B123" s="269"/>
      <c r="C123" s="269"/>
      <c r="D123" s="269"/>
      <c r="E123" s="269"/>
      <c r="F123" s="269"/>
      <c r="G123" s="269"/>
      <c r="H123" s="269"/>
      <c r="I123" s="269"/>
      <c r="J123" s="269"/>
      <c r="K123" s="269"/>
      <c r="L123" s="270"/>
      <c r="M123" s="27"/>
      <c r="N123" s="222"/>
      <c r="O123" s="222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23" t="s">
        <v>55</v>
      </c>
      <c r="B126" s="224"/>
      <c r="C126" s="225" t="str">
        <f>C1</f>
        <v>TIỀN NHÀ TRỌ THÁNG 04/2018</v>
      </c>
      <c r="D126" s="225"/>
      <c r="E126" s="225"/>
      <c r="F126" s="225"/>
      <c r="G126" s="225"/>
      <c r="H126" s="225"/>
      <c r="I126" s="225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43" t="str">
        <f>A2</f>
        <v>Tiền phòng Tháng 03</v>
      </c>
      <c r="B127" s="245" t="str">
        <f>B2</f>
        <v>Tiền điện Tháng 03</v>
      </c>
      <c r="C127" s="260"/>
      <c r="D127" s="260"/>
      <c r="E127" s="261"/>
      <c r="F127" s="245" t="str">
        <f>F2</f>
        <v>Tiền nước Tháng 03</v>
      </c>
      <c r="G127" s="246"/>
      <c r="H127" s="246"/>
      <c r="I127" s="247"/>
      <c r="J127" s="248" t="str">
        <f>J2</f>
        <v>Thuê bao truyền hình cáp Tháng 03</v>
      </c>
      <c r="K127" s="250" t="str">
        <f>K2</f>
        <v>Số tiền phải đóng (đồng)</v>
      </c>
      <c r="L127" s="230"/>
      <c r="M127" s="46"/>
      <c r="N127" s="15"/>
      <c r="O127" s="15"/>
      <c r="P127" s="15"/>
    </row>
    <row r="128" spans="1:16" ht="59.25" x14ac:dyDescent="0.3">
      <c r="A128" s="244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249"/>
      <c r="K128" s="251"/>
      <c r="L128" s="23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230"/>
      <c r="M129" s="24"/>
      <c r="N129" s="25"/>
      <c r="O129" s="26"/>
      <c r="P129" s="26"/>
    </row>
    <row r="130" spans="1:17" ht="20.100000000000001" customHeight="1" thickBot="1" x14ac:dyDescent="0.35">
      <c r="A130" s="240" t="str">
        <f>A31</f>
        <v xml:space="preserve">Lưu ý: Vui lòng thanh toán trước ngày 10/04/2018 tại địa chỉ nhà số 43A Nguyễn Văn Cự, P.Tân Tạo A, Q.Bình Tân </v>
      </c>
      <c r="B130" s="262"/>
      <c r="C130" s="262"/>
      <c r="D130" s="262"/>
      <c r="E130" s="262"/>
      <c r="F130" s="262"/>
      <c r="G130" s="262"/>
      <c r="H130" s="262"/>
      <c r="I130" s="262"/>
      <c r="J130" s="262"/>
      <c r="K130" s="262"/>
      <c r="L130" s="263"/>
      <c r="M130" s="127"/>
      <c r="N130" s="222"/>
      <c r="O130" s="222"/>
    </row>
    <row r="131" spans="1:17" ht="30" customHeight="1" thickTop="1" x14ac:dyDescent="0.3">
      <c r="A131" s="223" t="s">
        <v>56</v>
      </c>
      <c r="B131" s="224"/>
      <c r="C131" s="225" t="str">
        <f>C1</f>
        <v>TIỀN NHÀ TRỌ THÁNG 04/2018</v>
      </c>
      <c r="D131" s="225"/>
      <c r="E131" s="225"/>
      <c r="F131" s="225"/>
      <c r="G131" s="225"/>
      <c r="H131" s="225"/>
      <c r="I131" s="225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43" t="str">
        <f>A2</f>
        <v>Tiền phòng Tháng 03</v>
      </c>
      <c r="B132" s="245" t="str">
        <f>B2</f>
        <v>Tiền điện Tháng 03</v>
      </c>
      <c r="C132" s="260"/>
      <c r="D132" s="260"/>
      <c r="E132" s="261"/>
      <c r="F132" s="245" t="str">
        <f>F127</f>
        <v>Tiền nước Tháng 03</v>
      </c>
      <c r="G132" s="246"/>
      <c r="H132" s="246"/>
      <c r="I132" s="247"/>
      <c r="J132" s="248" t="str">
        <f>J2</f>
        <v>Thuê bao truyền hình cáp Tháng 03</v>
      </c>
      <c r="K132" s="250" t="str">
        <f>K2</f>
        <v>Số tiền phải đóng (đồng)</v>
      </c>
      <c r="L132" s="230"/>
      <c r="M132" s="14"/>
      <c r="N132" s="15"/>
      <c r="O132" s="15"/>
      <c r="P132" s="15"/>
    </row>
    <row r="133" spans="1:17" ht="39.950000000000003" customHeight="1" x14ac:dyDescent="0.3">
      <c r="A133" s="244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249"/>
      <c r="K133" s="251"/>
      <c r="L133" s="23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230"/>
      <c r="M134" s="24"/>
      <c r="N134" s="25"/>
      <c r="O134" s="26"/>
      <c r="P134" s="26"/>
    </row>
    <row r="135" spans="1:17" ht="20.100000000000001" customHeight="1" thickBot="1" x14ac:dyDescent="0.35">
      <c r="A135" s="268" t="str">
        <f>A31</f>
        <v xml:space="preserve">Lưu ý: Vui lòng thanh toán trước ngày 10/04/2018 tại địa chỉ nhà số 43A Nguyễn Văn Cự, P.Tân Tạo A, Q.Bình Tân </v>
      </c>
      <c r="B135" s="269"/>
      <c r="C135" s="269"/>
      <c r="D135" s="269"/>
      <c r="E135" s="269"/>
      <c r="F135" s="269"/>
      <c r="G135" s="269"/>
      <c r="H135" s="269"/>
      <c r="I135" s="269"/>
      <c r="J135" s="269"/>
      <c r="K135" s="269"/>
      <c r="L135" s="270"/>
      <c r="M135" s="130"/>
      <c r="N135" s="222"/>
      <c r="O135" s="222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23" t="s">
        <v>59</v>
      </c>
      <c r="B138" s="224"/>
      <c r="C138" s="225" t="str">
        <f>C1</f>
        <v>TIỀN NHÀ TRỌ THÁNG 04/2018</v>
      </c>
      <c r="D138" s="225"/>
      <c r="E138" s="225"/>
      <c r="F138" s="225"/>
      <c r="G138" s="225"/>
      <c r="H138" s="225"/>
      <c r="I138" s="225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43" t="str">
        <f>A2</f>
        <v>Tiền phòng Tháng 03</v>
      </c>
      <c r="B139" s="245" t="str">
        <f>B2</f>
        <v>Tiền điện Tháng 03</v>
      </c>
      <c r="C139" s="260"/>
      <c r="D139" s="260"/>
      <c r="E139" s="261"/>
      <c r="F139" s="245" t="str">
        <f>F2</f>
        <v>Tiền nước Tháng 03</v>
      </c>
      <c r="G139" s="246"/>
      <c r="H139" s="246"/>
      <c r="I139" s="247"/>
      <c r="J139" s="248" t="str">
        <f>J2</f>
        <v>Thuê bao truyền hình cáp Tháng 03</v>
      </c>
      <c r="K139" s="250" t="str">
        <f>K2</f>
        <v>Số tiền phải đóng (đồng)</v>
      </c>
      <c r="L139" s="230"/>
      <c r="M139" s="14"/>
      <c r="N139" s="15"/>
      <c r="O139" s="15"/>
      <c r="P139" s="15"/>
    </row>
    <row r="140" spans="1:17" ht="39.950000000000003" customHeight="1" x14ac:dyDescent="0.3">
      <c r="A140" s="244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249"/>
      <c r="K140" s="251"/>
      <c r="L140" s="23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230"/>
      <c r="M141" s="24"/>
      <c r="N141" s="25"/>
      <c r="O141" s="26"/>
      <c r="P141" s="26"/>
    </row>
    <row r="142" spans="1:17" ht="20.100000000000001" customHeight="1" thickBot="1" x14ac:dyDescent="0.35">
      <c r="A142" s="240" t="s">
        <v>97</v>
      </c>
      <c r="B142" s="262"/>
      <c r="C142" s="262"/>
      <c r="D142" s="262"/>
      <c r="E142" s="262"/>
      <c r="F142" s="262"/>
      <c r="G142" s="262"/>
      <c r="H142" s="262"/>
      <c r="I142" s="262"/>
      <c r="J142" s="262"/>
      <c r="K142" s="262"/>
      <c r="L142" s="263"/>
      <c r="M142" s="27"/>
      <c r="N142" s="222"/>
      <c r="O142" s="222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23" t="s">
        <v>60</v>
      </c>
      <c r="B145" s="224"/>
      <c r="C145" s="225" t="str">
        <f>C1</f>
        <v>TIỀN NHÀ TRỌ THÁNG 04/2018</v>
      </c>
      <c r="D145" s="225"/>
      <c r="E145" s="225"/>
      <c r="F145" s="225"/>
      <c r="G145" s="225"/>
      <c r="H145" s="225"/>
      <c r="I145" s="225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43" t="str">
        <f>A2</f>
        <v>Tiền phòng Tháng 03</v>
      </c>
      <c r="B146" s="245" t="str">
        <f>B2</f>
        <v>Tiền điện Tháng 03</v>
      </c>
      <c r="C146" s="260"/>
      <c r="D146" s="260"/>
      <c r="E146" s="261"/>
      <c r="F146" s="245" t="str">
        <f>F2</f>
        <v>Tiền nước Tháng 03</v>
      </c>
      <c r="G146" s="246"/>
      <c r="H146" s="246"/>
      <c r="I146" s="247"/>
      <c r="J146" s="248" t="str">
        <f>J2</f>
        <v>Thuê bao truyền hình cáp Tháng 03</v>
      </c>
      <c r="K146" s="250" t="str">
        <f>K2</f>
        <v>Số tiền phải đóng (đồng)</v>
      </c>
      <c r="L146" s="230"/>
      <c r="M146" s="46"/>
      <c r="N146" s="15"/>
      <c r="O146" s="15"/>
      <c r="P146" s="15"/>
    </row>
    <row r="147" spans="1:17" ht="39.950000000000003" customHeight="1" x14ac:dyDescent="0.3">
      <c r="A147" s="244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249"/>
      <c r="K147" s="251"/>
      <c r="L147" s="23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230"/>
      <c r="M148" s="24"/>
      <c r="N148" s="25"/>
      <c r="O148" s="26"/>
      <c r="P148" s="26"/>
    </row>
    <row r="149" spans="1:17" ht="20.100000000000001" customHeight="1" thickBot="1" x14ac:dyDescent="0.35">
      <c r="A149" s="240" t="str">
        <f>A31</f>
        <v xml:space="preserve">Lưu ý: Vui lòng thanh toán trước ngày 10/04/2018 tại địa chỉ nhà số 43A Nguyễn Văn Cự, P.Tân Tạo A, Q.Bình Tân </v>
      </c>
      <c r="B149" s="262"/>
      <c r="C149" s="262"/>
      <c r="D149" s="262"/>
      <c r="E149" s="262"/>
      <c r="F149" s="262"/>
      <c r="G149" s="262"/>
      <c r="H149" s="262"/>
      <c r="I149" s="262"/>
      <c r="J149" s="262"/>
      <c r="K149" s="262"/>
      <c r="L149" s="263"/>
      <c r="M149" s="127"/>
      <c r="N149" s="222"/>
      <c r="O149" s="222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23" t="s">
        <v>63</v>
      </c>
      <c r="B152" s="224"/>
      <c r="C152" s="225" t="str">
        <f>C1</f>
        <v>TIỀN NHÀ TRỌ THÁNG 04/2018</v>
      </c>
      <c r="D152" s="225"/>
      <c r="E152" s="225"/>
      <c r="F152" s="225"/>
      <c r="G152" s="225"/>
      <c r="H152" s="225"/>
      <c r="I152" s="225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43" t="str">
        <f>A2</f>
        <v>Tiền phòng Tháng 03</v>
      </c>
      <c r="B153" s="245" t="str">
        <f>B2</f>
        <v>Tiền điện Tháng 03</v>
      </c>
      <c r="C153" s="260"/>
      <c r="D153" s="260"/>
      <c r="E153" s="261"/>
      <c r="F153" s="245" t="str">
        <f>F2</f>
        <v>Tiền nước Tháng 03</v>
      </c>
      <c r="G153" s="246"/>
      <c r="H153" s="246"/>
      <c r="I153" s="247"/>
      <c r="J153" s="248" t="str">
        <f>J2</f>
        <v>Thuê bao truyền hình cáp Tháng 03</v>
      </c>
      <c r="K153" s="250" t="str">
        <f>K2</f>
        <v>Số tiền phải đóng (đồng)</v>
      </c>
      <c r="L153" s="230"/>
      <c r="M153" s="14"/>
      <c r="N153" s="15"/>
      <c r="O153" s="15"/>
      <c r="P153" s="15"/>
    </row>
    <row r="154" spans="1:17" ht="39.950000000000003" customHeight="1" x14ac:dyDescent="0.3">
      <c r="A154" s="244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249"/>
      <c r="K154" s="251"/>
      <c r="L154" s="23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230"/>
      <c r="M155" s="24"/>
      <c r="N155" s="25"/>
      <c r="O155" s="26"/>
      <c r="P155" s="26"/>
    </row>
    <row r="156" spans="1:17" ht="20.100000000000001" customHeight="1" thickBot="1" x14ac:dyDescent="0.35">
      <c r="A156" s="240" t="str">
        <f>A31</f>
        <v xml:space="preserve">Lưu ý: Vui lòng thanh toán trước ngày 10/04/2018 tại địa chỉ nhà số 43A Nguyễn Văn Cự, P.Tân Tạo A, Q.Bình Tân </v>
      </c>
      <c r="B156" s="262"/>
      <c r="C156" s="262"/>
      <c r="D156" s="262"/>
      <c r="E156" s="262"/>
      <c r="F156" s="262"/>
      <c r="G156" s="262"/>
      <c r="H156" s="262"/>
      <c r="I156" s="262"/>
      <c r="J156" s="262"/>
      <c r="K156" s="262"/>
      <c r="L156" s="263"/>
      <c r="M156" s="27"/>
      <c r="N156" s="222"/>
      <c r="O156" s="222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71" t="s">
        <v>65</v>
      </c>
      <c r="B159" s="272"/>
      <c r="C159" s="272"/>
      <c r="D159" s="273"/>
      <c r="E159" s="274" t="s">
        <v>66</v>
      </c>
      <c r="F159" s="276" t="s">
        <v>67</v>
      </c>
      <c r="G159" s="277"/>
      <c r="H159" s="277"/>
      <c r="I159" s="277"/>
      <c r="J159" s="276" t="s">
        <v>68</v>
      </c>
      <c r="K159" s="276" t="s">
        <v>69</v>
      </c>
      <c r="L159" s="276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275"/>
      <c r="F160" s="135" t="s">
        <v>13</v>
      </c>
      <c r="G160" s="135" t="s">
        <v>14</v>
      </c>
      <c r="H160" s="132" t="s">
        <v>17</v>
      </c>
      <c r="I160" s="136" t="s">
        <v>16</v>
      </c>
      <c r="J160" s="228"/>
      <c r="K160" s="228"/>
      <c r="L160" s="228"/>
      <c r="M160" s="84"/>
    </row>
    <row r="161" spans="1:13" s="8" customFormat="1" x14ac:dyDescent="0.3">
      <c r="A161" s="278">
        <f>B4+B11+B18+B25+B30+B37+B44+B51</f>
        <v>22380</v>
      </c>
      <c r="B161" s="278">
        <f>C4+C11+C18+C25+C30+C37+C44+C51</f>
        <v>23758</v>
      </c>
      <c r="C161" s="280">
        <f>B161-A161</f>
        <v>1378</v>
      </c>
      <c r="D161" s="282">
        <f>E4+E11+E18+E25+E30+E37+E44+E51</f>
        <v>3489000</v>
      </c>
      <c r="E161" s="278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79"/>
      <c r="B162" s="279"/>
      <c r="C162" s="281"/>
      <c r="D162" s="283"/>
      <c r="E162" s="279"/>
      <c r="F162" s="284" t="s">
        <v>71</v>
      </c>
      <c r="G162" s="284"/>
      <c r="H162" s="284"/>
      <c r="I162" s="284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71" t="s">
        <v>65</v>
      </c>
      <c r="B165" s="272"/>
      <c r="C165" s="272"/>
      <c r="D165" s="273"/>
      <c r="E165" s="274" t="s">
        <v>66</v>
      </c>
      <c r="F165" s="276" t="s">
        <v>67</v>
      </c>
      <c r="G165" s="277"/>
      <c r="H165" s="277"/>
      <c r="I165" s="277"/>
      <c r="J165" s="276" t="s">
        <v>68</v>
      </c>
      <c r="K165" s="276" t="s">
        <v>69</v>
      </c>
      <c r="L165" s="276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275"/>
      <c r="F166" s="135" t="s">
        <v>13</v>
      </c>
      <c r="G166" s="135" t="s">
        <v>14</v>
      </c>
      <c r="H166" s="132" t="s">
        <v>17</v>
      </c>
      <c r="I166" s="136" t="s">
        <v>16</v>
      </c>
      <c r="J166" s="228"/>
      <c r="K166" s="228"/>
      <c r="L166" s="228"/>
      <c r="M166" s="90"/>
    </row>
    <row r="167" spans="1:13" s="8" customFormat="1" x14ac:dyDescent="0.3">
      <c r="A167" s="285">
        <f>+B56+B63+B70+B77+B82+B89+B96+B103+B108</f>
        <v>54819</v>
      </c>
      <c r="B167" s="278">
        <f>+C56+C63+C70+C77+C82+C89+C96+C103+C108</f>
        <v>56154</v>
      </c>
      <c r="C167" s="280">
        <f>B167-A167</f>
        <v>1335</v>
      </c>
      <c r="D167" s="282">
        <f>E56+E63+E70+E77+E82+E89+E96+E103+E108</f>
        <v>4005000</v>
      </c>
      <c r="E167" s="278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86"/>
      <c r="B168" s="279"/>
      <c r="C168" s="281"/>
      <c r="D168" s="283"/>
      <c r="E168" s="279"/>
      <c r="F168" s="284" t="s">
        <v>71</v>
      </c>
      <c r="G168" s="284"/>
      <c r="H168" s="284"/>
      <c r="I168" s="284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71" t="s">
        <v>65</v>
      </c>
      <c r="B171" s="272"/>
      <c r="C171" s="272"/>
      <c r="D171" s="273"/>
      <c r="E171" s="274" t="s">
        <v>66</v>
      </c>
      <c r="F171" s="276" t="s">
        <v>67</v>
      </c>
      <c r="G171" s="277"/>
      <c r="H171" s="277"/>
      <c r="I171" s="277"/>
      <c r="J171" s="276" t="s">
        <v>68</v>
      </c>
      <c r="K171" s="276" t="s">
        <v>69</v>
      </c>
      <c r="L171" s="276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275"/>
      <c r="F172" s="135" t="s">
        <v>13</v>
      </c>
      <c r="G172" s="135" t="s">
        <v>14</v>
      </c>
      <c r="H172" s="132" t="s">
        <v>17</v>
      </c>
      <c r="I172" s="136" t="s">
        <v>16</v>
      </c>
      <c r="J172" s="228"/>
      <c r="K172" s="228"/>
      <c r="L172" s="228"/>
      <c r="M172" s="76"/>
    </row>
    <row r="173" spans="1:13" s="8" customFormat="1" x14ac:dyDescent="0.3">
      <c r="A173" s="285">
        <f>+B115+B122+B129+B134+B141+B148+B155</f>
        <v>20401</v>
      </c>
      <c r="B173" s="278">
        <f>+C115+C122+C129+C134+C141+C148+C155</f>
        <v>21206</v>
      </c>
      <c r="C173" s="280">
        <f>B173-A173</f>
        <v>805</v>
      </c>
      <c r="D173" s="282">
        <f>E115+E122+E129+E134+E141+E148+E155</f>
        <v>2415000</v>
      </c>
      <c r="E173" s="278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86"/>
      <c r="B174" s="279"/>
      <c r="C174" s="281"/>
      <c r="D174" s="283"/>
      <c r="E174" s="279"/>
      <c r="F174" s="289" t="s">
        <v>71</v>
      </c>
      <c r="G174" s="290"/>
      <c r="H174" s="290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7" t="s">
        <v>74</v>
      </c>
      <c r="B176" s="288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71" t="s">
        <v>65</v>
      </c>
      <c r="B177" s="272"/>
      <c r="C177" s="272"/>
      <c r="D177" s="273"/>
      <c r="E177" s="274" t="s">
        <v>66</v>
      </c>
      <c r="F177" s="276" t="s">
        <v>67</v>
      </c>
      <c r="G177" s="276"/>
      <c r="H177" s="276"/>
      <c r="I177" s="276"/>
      <c r="J177" s="276" t="s">
        <v>68</v>
      </c>
      <c r="K177" s="276" t="s">
        <v>69</v>
      </c>
      <c r="L177" s="276" t="s">
        <v>75</v>
      </c>
      <c r="M177" s="295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231"/>
      <c r="F178" s="135" t="s">
        <v>13</v>
      </c>
      <c r="G178" s="135" t="s">
        <v>14</v>
      </c>
      <c r="H178" s="132" t="s">
        <v>17</v>
      </c>
      <c r="I178" s="136" t="s">
        <v>16</v>
      </c>
      <c r="J178" s="229"/>
      <c r="K178" s="229"/>
      <c r="L178" s="228"/>
      <c r="M178" s="295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296">
        <f>A161+A167+A173</f>
        <v>97600</v>
      </c>
      <c r="B179" s="280">
        <f>B161+B167+B173</f>
        <v>101118</v>
      </c>
      <c r="C179" s="280">
        <f>B179-A179</f>
        <v>3518</v>
      </c>
      <c r="D179" s="300">
        <f>D161+D167+D173</f>
        <v>9909000</v>
      </c>
      <c r="E179" s="303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97"/>
      <c r="B180" s="299"/>
      <c r="C180" s="299"/>
      <c r="D180" s="301"/>
      <c r="E180" s="304"/>
      <c r="F180" s="306" t="s">
        <v>71</v>
      </c>
      <c r="G180" s="307"/>
      <c r="H180" s="307"/>
      <c r="I180" s="307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297"/>
      <c r="B181" s="299"/>
      <c r="C181" s="299"/>
      <c r="D181" s="301"/>
      <c r="E181" s="304"/>
      <c r="F181" s="308" t="s">
        <v>79</v>
      </c>
      <c r="G181" s="309"/>
      <c r="H181" s="309"/>
      <c r="I181" s="309"/>
      <c r="J181" s="310">
        <f>A4+A11+A18+A25+A30+A37+A44+A51+A56+A63+A70+A77+A82+A89+A96+A103+A108+A115+A122+A129+A134+A141+A148+A155</f>
        <v>30300000</v>
      </c>
      <c r="K181" s="311"/>
      <c r="L181" s="312"/>
      <c r="M181" s="104"/>
      <c r="N181" s="105"/>
    </row>
    <row r="182" spans="1:15" ht="20.25" thickBot="1" x14ac:dyDescent="0.4">
      <c r="A182" s="298"/>
      <c r="B182" s="281"/>
      <c r="C182" s="281"/>
      <c r="D182" s="302"/>
      <c r="E182" s="305"/>
      <c r="F182" s="291" t="s">
        <v>80</v>
      </c>
      <c r="G182" s="284"/>
      <c r="H182" s="284"/>
      <c r="I182" s="284"/>
      <c r="J182" s="292">
        <f>I179+J180+K180+J181+L180</f>
        <v>39054726</v>
      </c>
      <c r="K182" s="293"/>
      <c r="L182" s="29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98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99</v>
      </c>
      <c r="B2" s="227" t="s">
        <v>100</v>
      </c>
      <c r="C2" s="228"/>
      <c r="D2" s="228"/>
      <c r="E2" s="228"/>
      <c r="F2" s="227" t="s">
        <v>101</v>
      </c>
      <c r="G2" s="227"/>
      <c r="H2" s="227"/>
      <c r="I2" s="227"/>
      <c r="J2" s="227" t="s">
        <v>102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03/2018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03</v>
      </c>
      <c r="B9" s="227" t="str">
        <f>B2</f>
        <v>Tiền điện Tháng 02</v>
      </c>
      <c r="C9" s="228"/>
      <c r="D9" s="228"/>
      <c r="E9" s="228"/>
      <c r="F9" s="227" t="str">
        <f>F2</f>
        <v>Tiền nước Tháng 02</v>
      </c>
      <c r="G9" s="227"/>
      <c r="H9" s="227"/>
      <c r="I9" s="227"/>
      <c r="J9" s="227" t="str">
        <f>J2</f>
        <v>Thuê bao truyền hình cáp Tháng 02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>
        <f>A5</f>
        <v>0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03/2018</v>
      </c>
      <c r="D15" s="225"/>
      <c r="E15" s="225"/>
      <c r="F15" s="225"/>
      <c r="G15" s="225"/>
      <c r="H15" s="225"/>
      <c r="I15" s="225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03</v>
      </c>
      <c r="B16" s="227" t="str">
        <f>B2</f>
        <v>Tiền điện Tháng 02</v>
      </c>
      <c r="C16" s="228"/>
      <c r="D16" s="228"/>
      <c r="E16" s="228"/>
      <c r="F16" s="227" t="str">
        <f>F2</f>
        <v>Tiền nước Tháng 02</v>
      </c>
      <c r="G16" s="227"/>
      <c r="H16" s="227"/>
      <c r="I16" s="227"/>
      <c r="J16" s="227" t="str">
        <f>J2</f>
        <v>Thuê bao truyền hình cáp Tháng 02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103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03/2018</v>
      </c>
      <c r="D22" s="225"/>
      <c r="E22" s="225"/>
      <c r="F22" s="225"/>
      <c r="G22" s="225"/>
      <c r="H22" s="225"/>
      <c r="I22" s="225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03</v>
      </c>
      <c r="B23" s="227" t="str">
        <f>B2</f>
        <v>Tiền điện Tháng 02</v>
      </c>
      <c r="C23" s="228"/>
      <c r="D23" s="228"/>
      <c r="E23" s="228"/>
      <c r="F23" s="227" t="str">
        <f>F2</f>
        <v>Tiền nước Tháng 02</v>
      </c>
      <c r="G23" s="227"/>
      <c r="H23" s="227"/>
      <c r="I23" s="227"/>
      <c r="J23" s="227" t="str">
        <f>J2</f>
        <v>Thuê bao truyền hình cáp Tháng 02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230"/>
      <c r="M25" s="24"/>
      <c r="N25" s="25"/>
      <c r="O25" s="26"/>
      <c r="P25" s="26"/>
    </row>
    <row r="26" spans="1:16" s="50" customFormat="1" ht="20.25" thickBot="1" x14ac:dyDescent="0.3">
      <c r="A26" s="240" t="str">
        <f>A19</f>
        <v xml:space="preserve">Lưu ý: Vui lòng thanh toán trước ngày 10/03/2018 tại địa chỉ nhà số 43A Nguyễn Văn Cự, P.Tân Tạo A,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03/2018</v>
      </c>
      <c r="D27" s="225"/>
      <c r="E27" s="225"/>
      <c r="F27" s="225"/>
      <c r="G27" s="225"/>
      <c r="H27" s="225"/>
      <c r="I27" s="225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03</v>
      </c>
      <c r="B28" s="227" t="str">
        <f>B2</f>
        <v>Tiền điện Tháng 02</v>
      </c>
      <c r="C28" s="228"/>
      <c r="D28" s="228"/>
      <c r="E28" s="228"/>
      <c r="F28" s="227" t="str">
        <f>F2</f>
        <v>Tiền nước Tháng 02</v>
      </c>
      <c r="G28" s="227"/>
      <c r="H28" s="227"/>
      <c r="I28" s="227"/>
      <c r="J28" s="227" t="str">
        <f>J2</f>
        <v>Thuê bao truyền hình cáp Tháng 02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230"/>
      <c r="M30" s="24"/>
      <c r="N30" s="25"/>
      <c r="O30" s="26"/>
      <c r="P30" s="26"/>
    </row>
    <row r="31" spans="1:16" ht="20.25" thickBot="1" x14ac:dyDescent="0.35">
      <c r="A31" s="257" t="str">
        <f>A19</f>
        <v xml:space="preserve">Lưu ý: Vui lòng thanh toán trước ngày 10/03/2018 tại địa chỉ nhà số 43A Nguyễn Văn Cự, P.Tân Tạo A, Q.Bình Tân 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03/2018</v>
      </c>
      <c r="D34" s="225"/>
      <c r="E34" s="225"/>
      <c r="F34" s="225"/>
      <c r="G34" s="225"/>
      <c r="H34" s="225"/>
      <c r="I34" s="225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03</v>
      </c>
      <c r="B35" s="227" t="str">
        <f>B2</f>
        <v>Tiền điện Tháng 02</v>
      </c>
      <c r="C35" s="228"/>
      <c r="D35" s="228"/>
      <c r="E35" s="228"/>
      <c r="F35" s="227" t="str">
        <f>F2</f>
        <v>Tiền nước Tháng 02</v>
      </c>
      <c r="G35" s="227"/>
      <c r="H35" s="227"/>
      <c r="I35" s="227"/>
      <c r="J35" s="227" t="str">
        <f>J2</f>
        <v>Thuê bao truyền hình cáp Tháng 02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Lưu ý: Vui lòng thanh toán trước ngày 10/03/2018 tại địa chỉ nhà số 43A Nguyễn Văn Cự, P.Tân Tạo A,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03/2018</v>
      </c>
      <c r="D41" s="225"/>
      <c r="E41" s="225"/>
      <c r="F41" s="225"/>
      <c r="G41" s="225"/>
      <c r="H41" s="225"/>
      <c r="I41" s="225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03</v>
      </c>
      <c r="B42" s="227" t="str">
        <f>B2</f>
        <v>Tiền điện Tháng 02</v>
      </c>
      <c r="C42" s="228"/>
      <c r="D42" s="228"/>
      <c r="E42" s="228"/>
      <c r="F42" s="227" t="str">
        <f>F2</f>
        <v>Tiền nước Tháng 02</v>
      </c>
      <c r="G42" s="227"/>
      <c r="H42" s="227"/>
      <c r="I42" s="227"/>
      <c r="J42" s="227" t="str">
        <f>J2</f>
        <v>Thuê bao truyền hình cáp Tháng 02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Lưu ý: Vui lòng thanh toán trước ngày 10/03/2018 tại địa chỉ nhà số 43A Nguyễn Văn Cự, P.Tân Tạo A,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03/2018</v>
      </c>
      <c r="D48" s="225"/>
      <c r="E48" s="225"/>
      <c r="F48" s="225"/>
      <c r="G48" s="225"/>
      <c r="H48" s="225"/>
      <c r="I48" s="225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03</v>
      </c>
      <c r="B49" s="227" t="str">
        <f>B2</f>
        <v>Tiền điện Tháng 02</v>
      </c>
      <c r="C49" s="228"/>
      <c r="D49" s="228"/>
      <c r="E49" s="228"/>
      <c r="F49" s="227" t="str">
        <f>F2</f>
        <v>Tiền nước Tháng 02</v>
      </c>
      <c r="G49" s="227"/>
      <c r="H49" s="227"/>
      <c r="I49" s="227"/>
      <c r="J49" s="227" t="str">
        <f>J2</f>
        <v>Thuê bao truyền hình cáp Tháng 02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230"/>
      <c r="M51" s="24"/>
      <c r="N51" s="25"/>
      <c r="O51" s="26"/>
      <c r="P51" s="26"/>
    </row>
    <row r="52" spans="1:16" ht="20.25" thickBot="1" x14ac:dyDescent="0.35">
      <c r="A52" s="257" t="str">
        <f>A31</f>
        <v xml:space="preserve">Lưu ý: Vui lòng thanh toán trước ngày 10/03/2018 tại địa chỉ nhà số 43A Nguyễn Văn Cự, P.Tân Tạo A,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03/2018</v>
      </c>
      <c r="D53" s="225"/>
      <c r="E53" s="225"/>
      <c r="F53" s="225"/>
      <c r="G53" s="225"/>
      <c r="H53" s="225"/>
      <c r="I53" s="225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03</v>
      </c>
      <c r="B54" s="227" t="str">
        <f>B2</f>
        <v>Tiền điện Tháng 02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02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Lưu ý: Vui lòng thanh toán trước ngày 10/03/2018 tại địa chỉ nhà số 43A Nguyễn Văn Cự, P.Tân Tạo A,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03/2018</v>
      </c>
      <c r="D60" s="225"/>
      <c r="E60" s="225"/>
      <c r="F60" s="225"/>
      <c r="G60" s="225"/>
      <c r="H60" s="225"/>
      <c r="I60" s="225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03</v>
      </c>
      <c r="B61" s="245" t="str">
        <f>B2</f>
        <v>Tiền điện Tháng 02</v>
      </c>
      <c r="C61" s="260"/>
      <c r="D61" s="260"/>
      <c r="E61" s="261"/>
      <c r="F61" s="245" t="str">
        <f>F2</f>
        <v>Tiền nước Tháng 02</v>
      </c>
      <c r="G61" s="246"/>
      <c r="H61" s="246"/>
      <c r="I61" s="247"/>
      <c r="J61" s="248" t="str">
        <f>J2</f>
        <v>Thuê bao truyền hình cáp Tháng 02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Lưu ý: Vui lòng thanh toán trước ngày 10/03/2018 tại địa chỉ nhà số 43A Nguyễn Văn Cự, P.Tân Tạo A,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03/2018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03</v>
      </c>
      <c r="B68" s="245" t="str">
        <f>B2</f>
        <v>Tiền điện Tháng 02</v>
      </c>
      <c r="C68" s="260"/>
      <c r="D68" s="260"/>
      <c r="E68" s="261"/>
      <c r="F68" s="245" t="str">
        <f>F2</f>
        <v>Tiền nước Tháng 02</v>
      </c>
      <c r="G68" s="246"/>
      <c r="H68" s="246"/>
      <c r="I68" s="247"/>
      <c r="J68" s="248" t="str">
        <f>J2</f>
        <v>Thuê bao truyền hình cáp Tháng 02</v>
      </c>
      <c r="K68" s="250" t="str">
        <f>K2</f>
        <v>Số tiền phải đóng (đồng)</v>
      </c>
      <c r="L68" s="230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Lưu ý: Vui lòng thanh toán trước ngày 10/03/2018 tại địa chỉ nhà số 43A Nguyễn Văn Cự, P.Tân Tạo A,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03/2018</v>
      </c>
      <c r="D74" s="225"/>
      <c r="E74" s="225"/>
      <c r="F74" s="225"/>
      <c r="G74" s="225"/>
      <c r="H74" s="225"/>
      <c r="I74" s="225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03</v>
      </c>
      <c r="B75" s="245" t="str">
        <f>B2</f>
        <v>Tiền điện Tháng 02</v>
      </c>
      <c r="C75" s="260"/>
      <c r="D75" s="260"/>
      <c r="E75" s="261"/>
      <c r="F75" s="245" t="str">
        <f>F2</f>
        <v>Tiền nước Tháng 02</v>
      </c>
      <c r="G75" s="246"/>
      <c r="H75" s="246"/>
      <c r="I75" s="247"/>
      <c r="J75" s="248" t="str">
        <f>J2</f>
        <v>Thuê bao truyền hình cáp Tháng 02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230"/>
      <c r="M77" s="24"/>
      <c r="N77" s="25"/>
      <c r="O77" s="26"/>
      <c r="P77" s="26"/>
    </row>
    <row r="78" spans="1:16" ht="20.25" thickBot="1" x14ac:dyDescent="0.35">
      <c r="A78" s="240" t="str">
        <f>A31</f>
        <v xml:space="preserve">Lưu ý: Vui lòng thanh toán trước ngày 10/03/2018 tại địa chỉ nhà số 43A Nguyễn Văn Cự, P.Tân Tạo A,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03/2018</v>
      </c>
      <c r="D79" s="225"/>
      <c r="E79" s="225"/>
      <c r="F79" s="225"/>
      <c r="G79" s="225"/>
      <c r="H79" s="225"/>
      <c r="I79" s="225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03</v>
      </c>
      <c r="B80" s="245" t="str">
        <f>B2</f>
        <v>Tiền điện Tháng 02</v>
      </c>
      <c r="C80" s="260"/>
      <c r="D80" s="260"/>
      <c r="E80" s="261"/>
      <c r="F80" s="245" t="str">
        <f>F2</f>
        <v>Tiền nước Tháng 02</v>
      </c>
      <c r="G80" s="246"/>
      <c r="H80" s="246"/>
      <c r="I80" s="247"/>
      <c r="J80" s="248" t="str">
        <f>J2</f>
        <v>Thuê bao truyền hình cáp Tháng 02</v>
      </c>
      <c r="K80" s="250" t="str">
        <f>K2</f>
        <v>Số tiền phải đóng (đồng)</v>
      </c>
      <c r="L80" s="230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Lưu ý: Vui lòng thanh toán trước ngày 10/03/2018 tại địa chỉ nhà số 43A Nguyễn Văn Cự, P.Tân Tạo A,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03/2018</v>
      </c>
      <c r="D86" s="225"/>
      <c r="E86" s="225"/>
      <c r="F86" s="225"/>
      <c r="G86" s="225"/>
      <c r="H86" s="225"/>
      <c r="I86" s="225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03</v>
      </c>
      <c r="B87" s="245" t="str">
        <f>B2</f>
        <v>Tiền điện Tháng 02</v>
      </c>
      <c r="C87" s="260"/>
      <c r="D87" s="260"/>
      <c r="E87" s="261"/>
      <c r="F87" s="245" t="str">
        <f>F2</f>
        <v>Tiền nước Tháng 02</v>
      </c>
      <c r="G87" s="246"/>
      <c r="H87" s="246"/>
      <c r="I87" s="247"/>
      <c r="J87" s="248" t="str">
        <f>J2</f>
        <v>Thuê bao truyền hình cáp Tháng 02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230"/>
      <c r="M89" s="24"/>
      <c r="N89" s="25"/>
      <c r="O89" s="26"/>
      <c r="P89" s="26"/>
    </row>
    <row r="90" spans="1:16" ht="20.25" thickBot="1" x14ac:dyDescent="0.35">
      <c r="A90" s="240" t="s">
        <v>97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03/2018</v>
      </c>
      <c r="D93" s="225"/>
      <c r="E93" s="225"/>
      <c r="F93" s="225"/>
      <c r="G93" s="225"/>
      <c r="H93" s="225"/>
      <c r="I93" s="225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02</v>
      </c>
      <c r="C94" s="260"/>
      <c r="D94" s="260"/>
      <c r="E94" s="261"/>
      <c r="F94" s="245" t="str">
        <f>F2</f>
        <v>Tiền nước Tháng 02</v>
      </c>
      <c r="G94" s="246"/>
      <c r="H94" s="246"/>
      <c r="I94" s="247"/>
      <c r="J94" s="248" t="str">
        <f>J9</f>
        <v>Thuê bao truyền hình cáp Tháng 02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59.25" x14ac:dyDescent="0.3">
      <c r="A95" s="267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Lưu ý: Vui lòng thanh toán trước ngày 10/03/2018 tại địa chỉ nhà số 43A Nguyễn Văn Cự, P.Tân Tạo A,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03/2018</v>
      </c>
      <c r="D100" s="225"/>
      <c r="E100" s="225"/>
      <c r="F100" s="225"/>
      <c r="G100" s="225"/>
      <c r="H100" s="225"/>
      <c r="I100" s="225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03</v>
      </c>
      <c r="B101" s="245" t="str">
        <f>B2</f>
        <v>Tiền điện Tháng 02</v>
      </c>
      <c r="C101" s="260"/>
      <c r="D101" s="260"/>
      <c r="E101" s="261"/>
      <c r="F101" s="245" t="str">
        <f>F2</f>
        <v>Tiền nước Tháng 02</v>
      </c>
      <c r="G101" s="246"/>
      <c r="H101" s="246"/>
      <c r="I101" s="247"/>
      <c r="J101" s="248" t="str">
        <f>J2</f>
        <v>Thuê bao truyền hình cáp Tháng 02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230"/>
      <c r="M103" s="24"/>
      <c r="N103" s="25"/>
      <c r="O103" s="26"/>
      <c r="P103" s="26"/>
    </row>
    <row r="104" spans="1:16" ht="20.25" thickBot="1" x14ac:dyDescent="0.35">
      <c r="A104" s="240" t="str">
        <f>A97</f>
        <v xml:space="preserve">Lưu ý: Vui lòng thanh toán trước ngày 10/03/2018 tại địa chỉ nhà số 43A Nguyễn Văn Cự, P.Tân Tạo A, Q.Bình Tân 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1" thickTop="1" x14ac:dyDescent="0.3">
      <c r="A105" s="223" t="s">
        <v>49</v>
      </c>
      <c r="B105" s="224"/>
      <c r="C105" s="225" t="str">
        <f>C1</f>
        <v>TIỀN NHÀ TRỌ THÁNG 03/2018</v>
      </c>
      <c r="D105" s="225"/>
      <c r="E105" s="225"/>
      <c r="F105" s="225"/>
      <c r="G105" s="225"/>
      <c r="H105" s="225"/>
      <c r="I105" s="225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43" t="str">
        <f>A2</f>
        <v>Tiền phòng Tháng 03</v>
      </c>
      <c r="B106" s="245" t="str">
        <f>B2</f>
        <v>Tiền điện Tháng 02</v>
      </c>
      <c r="C106" s="260"/>
      <c r="D106" s="260"/>
      <c r="E106" s="261"/>
      <c r="F106" s="245" t="str">
        <f>F2</f>
        <v>Tiền nước Tháng 02</v>
      </c>
      <c r="G106" s="246"/>
      <c r="H106" s="246"/>
      <c r="I106" s="247"/>
      <c r="J106" s="248" t="str">
        <f>J2</f>
        <v>Thuê bao truyền hình cáp Tháng 02</v>
      </c>
      <c r="K106" s="250" t="str">
        <f>K2</f>
        <v>Số tiền phải đóng (đồng)</v>
      </c>
      <c r="L106" s="230"/>
      <c r="M106" s="14"/>
      <c r="N106" s="15"/>
      <c r="O106" s="15"/>
      <c r="P106" s="15"/>
    </row>
    <row r="107" spans="1:16" ht="59.25" x14ac:dyDescent="0.3">
      <c r="A107" s="244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49"/>
      <c r="K107" s="251"/>
      <c r="L107" s="230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230"/>
      <c r="M108" s="24"/>
      <c r="N108" s="25"/>
      <c r="O108" s="26"/>
      <c r="P108" s="26"/>
    </row>
    <row r="109" spans="1:16" ht="20.25" thickBot="1" x14ac:dyDescent="0.35">
      <c r="A109" s="240" t="str">
        <f>A31</f>
        <v xml:space="preserve">Lưu ý: Vui lòng thanh toán trước ngày 10/03/2018 tại địa chỉ nhà số 43A Nguyễn Văn Cự, P.Tân Tạo A, Q.Bình Tân </v>
      </c>
      <c r="B109" s="262"/>
      <c r="C109" s="262"/>
      <c r="D109" s="262"/>
      <c r="E109" s="262"/>
      <c r="F109" s="262"/>
      <c r="G109" s="262"/>
      <c r="H109" s="262"/>
      <c r="I109" s="262"/>
      <c r="J109" s="262"/>
      <c r="K109" s="262"/>
      <c r="L109" s="263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23" t="s">
        <v>50</v>
      </c>
      <c r="B112" s="224"/>
      <c r="C112" s="225" t="str">
        <f>C1</f>
        <v>TIỀN NHÀ TRỌ THÁNG 03/2018</v>
      </c>
      <c r="D112" s="225"/>
      <c r="E112" s="225"/>
      <c r="F112" s="225"/>
      <c r="G112" s="225"/>
      <c r="H112" s="225"/>
      <c r="I112" s="225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43" t="str">
        <f>A2</f>
        <v>Tiền phòng Tháng 03</v>
      </c>
      <c r="B113" s="245" t="str">
        <f>B2</f>
        <v>Tiền điện Tháng 02</v>
      </c>
      <c r="C113" s="260"/>
      <c r="D113" s="260"/>
      <c r="E113" s="261"/>
      <c r="F113" s="245" t="str">
        <f>F2</f>
        <v>Tiền nước Tháng 02</v>
      </c>
      <c r="G113" s="246"/>
      <c r="H113" s="246"/>
      <c r="I113" s="247"/>
      <c r="J113" s="248" t="str">
        <f>J2</f>
        <v>Thuê bao truyền hình cáp Tháng 02</v>
      </c>
      <c r="K113" s="250" t="str">
        <f>K2</f>
        <v>Số tiền phải đóng (đồng)</v>
      </c>
      <c r="L113" s="230"/>
      <c r="M113" s="46"/>
      <c r="N113" s="15"/>
      <c r="O113" s="15"/>
      <c r="P113" s="15"/>
    </row>
    <row r="114" spans="1:16" ht="59.25" x14ac:dyDescent="0.3">
      <c r="A114" s="244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49"/>
      <c r="K114" s="251"/>
      <c r="L114" s="23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230"/>
      <c r="M115" s="24"/>
      <c r="N115" s="25"/>
      <c r="O115" s="26"/>
      <c r="P115" s="26"/>
    </row>
    <row r="116" spans="1:16" ht="20.25" thickBot="1" x14ac:dyDescent="0.35">
      <c r="A116" s="240" t="str">
        <f>A31</f>
        <v xml:space="preserve">Lưu ý: Vui lòng thanh toán trước ngày 10/03/2018 tại địa chỉ nhà số 43A Nguyễn Văn Cự, P.Tân Tạo A, Q.Bình Tân </v>
      </c>
      <c r="B116" s="262"/>
      <c r="C116" s="262"/>
      <c r="D116" s="262"/>
      <c r="E116" s="262"/>
      <c r="F116" s="262"/>
      <c r="G116" s="262"/>
      <c r="H116" s="262"/>
      <c r="I116" s="262"/>
      <c r="J116" s="262"/>
      <c r="K116" s="262"/>
      <c r="L116" s="263"/>
      <c r="M116" s="127">
        <v>926</v>
      </c>
      <c r="N116" s="222">
        <v>955</v>
      </c>
      <c r="O116" s="222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23" t="s">
        <v>52</v>
      </c>
      <c r="B119" s="224"/>
      <c r="C119" s="225" t="str">
        <f>C1</f>
        <v>TIỀN NHÀ TRỌ THÁNG 03/2018</v>
      </c>
      <c r="D119" s="225"/>
      <c r="E119" s="225"/>
      <c r="F119" s="225"/>
      <c r="G119" s="225"/>
      <c r="H119" s="225"/>
      <c r="I119" s="225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43" t="str">
        <f>A2</f>
        <v>Tiền phòng Tháng 03</v>
      </c>
      <c r="B120" s="245" t="str">
        <f>B2</f>
        <v>Tiền điện Tháng 02</v>
      </c>
      <c r="C120" s="260"/>
      <c r="D120" s="260"/>
      <c r="E120" s="261"/>
      <c r="F120" s="245" t="str">
        <f>F2</f>
        <v>Tiền nước Tháng 02</v>
      </c>
      <c r="G120" s="246"/>
      <c r="H120" s="246"/>
      <c r="I120" s="247"/>
      <c r="J120" s="248" t="str">
        <f>J2</f>
        <v>Thuê bao truyền hình cáp Tháng 02</v>
      </c>
      <c r="K120" s="250" t="str">
        <f>K2</f>
        <v>Số tiền phải đóng (đồng)</v>
      </c>
      <c r="L120" s="230"/>
      <c r="M120" s="14"/>
      <c r="N120" s="15"/>
      <c r="O120" s="15"/>
      <c r="P120" s="15"/>
    </row>
    <row r="121" spans="1:16" ht="59.25" x14ac:dyDescent="0.3">
      <c r="A121" s="244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49"/>
      <c r="K121" s="251"/>
      <c r="L121" s="230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230"/>
      <c r="M122" s="24"/>
      <c r="N122" s="25"/>
      <c r="O122" s="26"/>
      <c r="P122" s="26"/>
    </row>
    <row r="123" spans="1:16" ht="20.25" thickBot="1" x14ac:dyDescent="0.35">
      <c r="A123" s="268" t="str">
        <f>A31</f>
        <v xml:space="preserve">Lưu ý: Vui lòng thanh toán trước ngày 10/03/2018 tại địa chỉ nhà số 43A Nguyễn Văn Cự, P.Tân Tạo A, Q.Bình Tân </v>
      </c>
      <c r="B123" s="269"/>
      <c r="C123" s="269"/>
      <c r="D123" s="269"/>
      <c r="E123" s="269"/>
      <c r="F123" s="269"/>
      <c r="G123" s="269"/>
      <c r="H123" s="269"/>
      <c r="I123" s="269"/>
      <c r="J123" s="269"/>
      <c r="K123" s="269"/>
      <c r="L123" s="270"/>
      <c r="M123" s="27"/>
      <c r="N123" s="222"/>
      <c r="O123" s="222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23" t="s">
        <v>55</v>
      </c>
      <c r="B126" s="224"/>
      <c r="C126" s="225" t="str">
        <f>C1</f>
        <v>TIỀN NHÀ TRỌ THÁNG 03/2018</v>
      </c>
      <c r="D126" s="225"/>
      <c r="E126" s="225"/>
      <c r="F126" s="225"/>
      <c r="G126" s="225"/>
      <c r="H126" s="225"/>
      <c r="I126" s="225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43" t="str">
        <f>A2</f>
        <v>Tiền phòng Tháng 03</v>
      </c>
      <c r="B127" s="245" t="str">
        <f>B2</f>
        <v>Tiền điện Tháng 02</v>
      </c>
      <c r="C127" s="260"/>
      <c r="D127" s="260"/>
      <c r="E127" s="261"/>
      <c r="F127" s="245" t="str">
        <f>F2</f>
        <v>Tiền nước Tháng 02</v>
      </c>
      <c r="G127" s="246"/>
      <c r="H127" s="246"/>
      <c r="I127" s="247"/>
      <c r="J127" s="248" t="str">
        <f>J2</f>
        <v>Thuê bao truyền hình cáp Tháng 02</v>
      </c>
      <c r="K127" s="250" t="str">
        <f>K2</f>
        <v>Số tiền phải đóng (đồng)</v>
      </c>
      <c r="L127" s="230"/>
      <c r="M127" s="46"/>
      <c r="N127" s="15"/>
      <c r="O127" s="15"/>
      <c r="P127" s="15"/>
    </row>
    <row r="128" spans="1:16" ht="59.25" x14ac:dyDescent="0.3">
      <c r="A128" s="244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49"/>
      <c r="K128" s="251"/>
      <c r="L128" s="23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230"/>
      <c r="M129" s="24"/>
      <c r="N129" s="25"/>
      <c r="O129" s="26"/>
      <c r="P129" s="26"/>
    </row>
    <row r="130" spans="1:17" ht="20.100000000000001" customHeight="1" thickBot="1" x14ac:dyDescent="0.35">
      <c r="A130" s="240" t="str">
        <f>A31</f>
        <v xml:space="preserve">Lưu ý: Vui lòng thanh toán trước ngày 10/03/2018 tại địa chỉ nhà số 43A Nguyễn Văn Cự, P.Tân Tạo A, Q.Bình Tân </v>
      </c>
      <c r="B130" s="262"/>
      <c r="C130" s="262"/>
      <c r="D130" s="262"/>
      <c r="E130" s="262"/>
      <c r="F130" s="262"/>
      <c r="G130" s="262"/>
      <c r="H130" s="262"/>
      <c r="I130" s="262"/>
      <c r="J130" s="262"/>
      <c r="K130" s="262"/>
      <c r="L130" s="263"/>
      <c r="M130" s="127"/>
      <c r="N130" s="222"/>
      <c r="O130" s="222"/>
    </row>
    <row r="131" spans="1:17" ht="30" customHeight="1" thickTop="1" x14ac:dyDescent="0.3">
      <c r="A131" s="223" t="s">
        <v>56</v>
      </c>
      <c r="B131" s="224"/>
      <c r="C131" s="225" t="str">
        <f>C1</f>
        <v>TIỀN NHÀ TRỌ THÁNG 03/2018</v>
      </c>
      <c r="D131" s="225"/>
      <c r="E131" s="225"/>
      <c r="F131" s="225"/>
      <c r="G131" s="225"/>
      <c r="H131" s="225"/>
      <c r="I131" s="225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43" t="str">
        <f>A2</f>
        <v>Tiền phòng Tháng 03</v>
      </c>
      <c r="B132" s="245" t="str">
        <f>B2</f>
        <v>Tiền điện Tháng 02</v>
      </c>
      <c r="C132" s="260"/>
      <c r="D132" s="260"/>
      <c r="E132" s="261"/>
      <c r="F132" s="245" t="str">
        <f>F127</f>
        <v>Tiền nước Tháng 02</v>
      </c>
      <c r="G132" s="246"/>
      <c r="H132" s="246"/>
      <c r="I132" s="247"/>
      <c r="J132" s="248" t="str">
        <f>J2</f>
        <v>Thuê bao truyền hình cáp Tháng 02</v>
      </c>
      <c r="K132" s="250" t="str">
        <f>K2</f>
        <v>Số tiền phải đóng (đồng)</v>
      </c>
      <c r="L132" s="230"/>
      <c r="M132" s="14"/>
      <c r="N132" s="15"/>
      <c r="O132" s="15"/>
      <c r="P132" s="15"/>
    </row>
    <row r="133" spans="1:17" ht="39.950000000000003" customHeight="1" x14ac:dyDescent="0.3">
      <c r="A133" s="244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49"/>
      <c r="K133" s="251"/>
      <c r="L133" s="23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230"/>
      <c r="M134" s="24"/>
      <c r="N134" s="25"/>
      <c r="O134" s="26"/>
      <c r="P134" s="26"/>
    </row>
    <row r="135" spans="1:17" ht="20.100000000000001" customHeight="1" thickBot="1" x14ac:dyDescent="0.35">
      <c r="A135" s="268" t="str">
        <f>A31</f>
        <v xml:space="preserve">Lưu ý: Vui lòng thanh toán trước ngày 10/03/2018 tại địa chỉ nhà số 43A Nguyễn Văn Cự, P.Tân Tạo A, Q.Bình Tân </v>
      </c>
      <c r="B135" s="269"/>
      <c r="C135" s="269"/>
      <c r="D135" s="269"/>
      <c r="E135" s="269"/>
      <c r="F135" s="269"/>
      <c r="G135" s="269"/>
      <c r="H135" s="269"/>
      <c r="I135" s="269"/>
      <c r="J135" s="269"/>
      <c r="K135" s="269"/>
      <c r="L135" s="270"/>
      <c r="M135" s="130"/>
      <c r="N135" s="222"/>
      <c r="O135" s="222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23" t="s">
        <v>59</v>
      </c>
      <c r="B138" s="224"/>
      <c r="C138" s="225" t="str">
        <f>C1</f>
        <v>TIỀN NHÀ TRỌ THÁNG 03/2018</v>
      </c>
      <c r="D138" s="225"/>
      <c r="E138" s="225"/>
      <c r="F138" s="225"/>
      <c r="G138" s="225"/>
      <c r="H138" s="225"/>
      <c r="I138" s="225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43" t="str">
        <f>A2</f>
        <v>Tiền phòng Tháng 03</v>
      </c>
      <c r="B139" s="245" t="str">
        <f>B2</f>
        <v>Tiền điện Tháng 02</v>
      </c>
      <c r="C139" s="260"/>
      <c r="D139" s="260"/>
      <c r="E139" s="261"/>
      <c r="F139" s="245" t="str">
        <f>F2</f>
        <v>Tiền nước Tháng 02</v>
      </c>
      <c r="G139" s="246"/>
      <c r="H139" s="246"/>
      <c r="I139" s="247"/>
      <c r="J139" s="248" t="str">
        <f>J2</f>
        <v>Thuê bao truyền hình cáp Tháng 02</v>
      </c>
      <c r="K139" s="250" t="str">
        <f>K2</f>
        <v>Số tiền phải đóng (đồng)</v>
      </c>
      <c r="L139" s="230"/>
      <c r="M139" s="14"/>
      <c r="N139" s="15"/>
      <c r="O139" s="15"/>
      <c r="P139" s="15"/>
    </row>
    <row r="140" spans="1:17" ht="39.950000000000003" customHeight="1" x14ac:dyDescent="0.3">
      <c r="A140" s="244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49"/>
      <c r="K140" s="251"/>
      <c r="L140" s="23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230"/>
      <c r="M141" s="24"/>
      <c r="N141" s="25"/>
      <c r="O141" s="26"/>
      <c r="P141" s="26"/>
    </row>
    <row r="142" spans="1:17" ht="20.100000000000001" customHeight="1" thickBot="1" x14ac:dyDescent="0.35">
      <c r="A142" s="240" t="s">
        <v>97</v>
      </c>
      <c r="B142" s="262"/>
      <c r="C142" s="262"/>
      <c r="D142" s="262"/>
      <c r="E142" s="262"/>
      <c r="F142" s="262"/>
      <c r="G142" s="262"/>
      <c r="H142" s="262"/>
      <c r="I142" s="262"/>
      <c r="J142" s="262"/>
      <c r="K142" s="262"/>
      <c r="L142" s="263"/>
      <c r="M142" s="27"/>
      <c r="N142" s="222"/>
      <c r="O142" s="222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23" t="s">
        <v>60</v>
      </c>
      <c r="B145" s="224"/>
      <c r="C145" s="225" t="str">
        <f>C1</f>
        <v>TIỀN NHÀ TRỌ THÁNG 03/2018</v>
      </c>
      <c r="D145" s="225"/>
      <c r="E145" s="225"/>
      <c r="F145" s="225"/>
      <c r="G145" s="225"/>
      <c r="H145" s="225"/>
      <c r="I145" s="225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43" t="str">
        <f>A2</f>
        <v>Tiền phòng Tháng 03</v>
      </c>
      <c r="B146" s="245" t="str">
        <f>B2</f>
        <v>Tiền điện Tháng 02</v>
      </c>
      <c r="C146" s="260"/>
      <c r="D146" s="260"/>
      <c r="E146" s="261"/>
      <c r="F146" s="245" t="str">
        <f>F2</f>
        <v>Tiền nước Tháng 02</v>
      </c>
      <c r="G146" s="246"/>
      <c r="H146" s="246"/>
      <c r="I146" s="247"/>
      <c r="J146" s="248" t="str">
        <f>J2</f>
        <v>Thuê bao truyền hình cáp Tháng 02</v>
      </c>
      <c r="K146" s="250" t="str">
        <f>K2</f>
        <v>Số tiền phải đóng (đồng)</v>
      </c>
      <c r="L146" s="230"/>
      <c r="M146" s="46"/>
      <c r="N146" s="15"/>
      <c r="O146" s="15"/>
      <c r="P146" s="15"/>
    </row>
    <row r="147" spans="1:17" ht="39.950000000000003" customHeight="1" x14ac:dyDescent="0.3">
      <c r="A147" s="244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49"/>
      <c r="K147" s="251"/>
      <c r="L147" s="23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230"/>
      <c r="M148" s="24"/>
      <c r="N148" s="25"/>
      <c r="O148" s="26"/>
      <c r="P148" s="26"/>
    </row>
    <row r="149" spans="1:17" ht="20.100000000000001" customHeight="1" thickBot="1" x14ac:dyDescent="0.35">
      <c r="A149" s="240" t="str">
        <f>A31</f>
        <v xml:space="preserve">Lưu ý: Vui lòng thanh toán trước ngày 10/03/2018 tại địa chỉ nhà số 43A Nguyễn Văn Cự, P.Tân Tạo A, Q.Bình Tân </v>
      </c>
      <c r="B149" s="262"/>
      <c r="C149" s="262"/>
      <c r="D149" s="262"/>
      <c r="E149" s="262"/>
      <c r="F149" s="262"/>
      <c r="G149" s="262"/>
      <c r="H149" s="262"/>
      <c r="I149" s="262"/>
      <c r="J149" s="262"/>
      <c r="K149" s="262"/>
      <c r="L149" s="263"/>
      <c r="M149" s="127"/>
      <c r="N149" s="222"/>
      <c r="O149" s="222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23" t="s">
        <v>63</v>
      </c>
      <c r="B152" s="224"/>
      <c r="C152" s="225" t="str">
        <f>C1</f>
        <v>TIỀN NHÀ TRỌ THÁNG 03/2018</v>
      </c>
      <c r="D152" s="225"/>
      <c r="E152" s="225"/>
      <c r="F152" s="225"/>
      <c r="G152" s="225"/>
      <c r="H152" s="225"/>
      <c r="I152" s="225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43" t="str">
        <f>A2</f>
        <v>Tiền phòng Tháng 03</v>
      </c>
      <c r="B153" s="245" t="str">
        <f>B2</f>
        <v>Tiền điện Tháng 02</v>
      </c>
      <c r="C153" s="260"/>
      <c r="D153" s="260"/>
      <c r="E153" s="261"/>
      <c r="F153" s="245" t="str">
        <f>F2</f>
        <v>Tiền nước Tháng 02</v>
      </c>
      <c r="G153" s="246"/>
      <c r="H153" s="246"/>
      <c r="I153" s="247"/>
      <c r="J153" s="248" t="str">
        <f>J2</f>
        <v>Thuê bao truyền hình cáp Tháng 02</v>
      </c>
      <c r="K153" s="250" t="str">
        <f>K2</f>
        <v>Số tiền phải đóng (đồng)</v>
      </c>
      <c r="L153" s="230"/>
      <c r="M153" s="14"/>
      <c r="N153" s="15"/>
      <c r="O153" s="15"/>
      <c r="P153" s="15"/>
    </row>
    <row r="154" spans="1:17" ht="39.950000000000003" customHeight="1" x14ac:dyDescent="0.3">
      <c r="A154" s="244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49"/>
      <c r="K154" s="251"/>
      <c r="L154" s="23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230"/>
      <c r="M155" s="24"/>
      <c r="N155" s="25"/>
      <c r="O155" s="26"/>
      <c r="P155" s="26"/>
    </row>
    <row r="156" spans="1:17" ht="20.100000000000001" customHeight="1" thickBot="1" x14ac:dyDescent="0.35">
      <c r="A156" s="240" t="str">
        <f>A31</f>
        <v xml:space="preserve">Lưu ý: Vui lòng thanh toán trước ngày 10/03/2018 tại địa chỉ nhà số 43A Nguyễn Văn Cự, P.Tân Tạo A, Q.Bình Tân </v>
      </c>
      <c r="B156" s="262"/>
      <c r="C156" s="262"/>
      <c r="D156" s="262"/>
      <c r="E156" s="262"/>
      <c r="F156" s="262"/>
      <c r="G156" s="262"/>
      <c r="H156" s="262"/>
      <c r="I156" s="262"/>
      <c r="J156" s="262"/>
      <c r="K156" s="262"/>
      <c r="L156" s="263"/>
      <c r="M156" s="27"/>
      <c r="N156" s="222"/>
      <c r="O156" s="222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71" t="s">
        <v>65</v>
      </c>
      <c r="B159" s="272"/>
      <c r="C159" s="272"/>
      <c r="D159" s="273"/>
      <c r="E159" s="274" t="s">
        <v>66</v>
      </c>
      <c r="F159" s="276" t="s">
        <v>67</v>
      </c>
      <c r="G159" s="277"/>
      <c r="H159" s="277"/>
      <c r="I159" s="277"/>
      <c r="J159" s="276" t="s">
        <v>68</v>
      </c>
      <c r="K159" s="276" t="s">
        <v>69</v>
      </c>
      <c r="L159" s="276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75"/>
      <c r="F160" s="11" t="s">
        <v>13</v>
      </c>
      <c r="G160" s="11" t="s">
        <v>14</v>
      </c>
      <c r="H160" s="13" t="s">
        <v>17</v>
      </c>
      <c r="I160" s="83" t="s">
        <v>16</v>
      </c>
      <c r="J160" s="228"/>
      <c r="K160" s="228"/>
      <c r="L160" s="228"/>
      <c r="M160" s="84"/>
    </row>
    <row r="161" spans="1:13" s="8" customFormat="1" x14ac:dyDescent="0.3">
      <c r="A161" s="278">
        <f>B4+B11+B18+B25+B30+B37+B44+B51</f>
        <v>21382</v>
      </c>
      <c r="B161" s="278">
        <f>C4+C11+C18+C25+C30+C37+C44+C51</f>
        <v>22380</v>
      </c>
      <c r="C161" s="280">
        <f>B161-A161</f>
        <v>998</v>
      </c>
      <c r="D161" s="282">
        <f>E4+E11+E18+E25+E30+E37+E44+E51</f>
        <v>2472000</v>
      </c>
      <c r="E161" s="278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79"/>
      <c r="B162" s="279"/>
      <c r="C162" s="281"/>
      <c r="D162" s="283"/>
      <c r="E162" s="279"/>
      <c r="F162" s="284" t="s">
        <v>71</v>
      </c>
      <c r="G162" s="284"/>
      <c r="H162" s="284"/>
      <c r="I162" s="284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71" t="s">
        <v>65</v>
      </c>
      <c r="B165" s="272"/>
      <c r="C165" s="272"/>
      <c r="D165" s="273"/>
      <c r="E165" s="274" t="s">
        <v>66</v>
      </c>
      <c r="F165" s="276" t="s">
        <v>67</v>
      </c>
      <c r="G165" s="277"/>
      <c r="H165" s="277"/>
      <c r="I165" s="277"/>
      <c r="J165" s="276" t="s">
        <v>68</v>
      </c>
      <c r="K165" s="276" t="s">
        <v>69</v>
      </c>
      <c r="L165" s="276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75"/>
      <c r="F166" s="11" t="s">
        <v>13</v>
      </c>
      <c r="G166" s="11" t="s">
        <v>14</v>
      </c>
      <c r="H166" s="13" t="s">
        <v>17</v>
      </c>
      <c r="I166" s="83" t="s">
        <v>16</v>
      </c>
      <c r="J166" s="228"/>
      <c r="K166" s="228"/>
      <c r="L166" s="228"/>
      <c r="M166" s="90"/>
    </row>
    <row r="167" spans="1:13" s="8" customFormat="1" x14ac:dyDescent="0.3">
      <c r="A167" s="285">
        <f>+B56+B63+B70+B77+B82+B89+B96+B103+B108</f>
        <v>54035</v>
      </c>
      <c r="B167" s="278">
        <f>+C56+C63+C70+C77+C82+C89+C96+C103+C108</f>
        <v>54819</v>
      </c>
      <c r="C167" s="280">
        <f>B167-A167</f>
        <v>784</v>
      </c>
      <c r="D167" s="282">
        <f>E56+E63+E70+E77+E82+E89+E96+E103+E108</f>
        <v>2352000</v>
      </c>
      <c r="E167" s="278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86"/>
      <c r="B168" s="279"/>
      <c r="C168" s="281"/>
      <c r="D168" s="283"/>
      <c r="E168" s="279"/>
      <c r="F168" s="284" t="s">
        <v>71</v>
      </c>
      <c r="G168" s="284"/>
      <c r="H168" s="284"/>
      <c r="I168" s="284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71" t="s">
        <v>65</v>
      </c>
      <c r="B171" s="272"/>
      <c r="C171" s="272"/>
      <c r="D171" s="273"/>
      <c r="E171" s="274" t="s">
        <v>66</v>
      </c>
      <c r="F171" s="276" t="s">
        <v>67</v>
      </c>
      <c r="G171" s="277"/>
      <c r="H171" s="277"/>
      <c r="I171" s="277"/>
      <c r="J171" s="276" t="s">
        <v>68</v>
      </c>
      <c r="K171" s="276" t="s">
        <v>69</v>
      </c>
      <c r="L171" s="276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75"/>
      <c r="F172" s="11" t="s">
        <v>13</v>
      </c>
      <c r="G172" s="11" t="s">
        <v>14</v>
      </c>
      <c r="H172" s="13" t="s">
        <v>17</v>
      </c>
      <c r="I172" s="83" t="s">
        <v>16</v>
      </c>
      <c r="J172" s="228"/>
      <c r="K172" s="228"/>
      <c r="L172" s="228"/>
      <c r="M172" s="76"/>
    </row>
    <row r="173" spans="1:13" s="8" customFormat="1" x14ac:dyDescent="0.3">
      <c r="A173" s="285">
        <f>+B115+B122+B129+B134+B141+B148+B155</f>
        <v>19799</v>
      </c>
      <c r="B173" s="278">
        <f>+C115+C122+C129+C134+C141+C148+C155</f>
        <v>20401</v>
      </c>
      <c r="C173" s="280">
        <f>B173-A173</f>
        <v>602</v>
      </c>
      <c r="D173" s="282">
        <f>E115+E122+E129+E134+E141+E148+E155</f>
        <v>1806000</v>
      </c>
      <c r="E173" s="278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86"/>
      <c r="B174" s="279"/>
      <c r="C174" s="281"/>
      <c r="D174" s="283"/>
      <c r="E174" s="279"/>
      <c r="F174" s="289" t="s">
        <v>71</v>
      </c>
      <c r="G174" s="290"/>
      <c r="H174" s="290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7" t="s">
        <v>74</v>
      </c>
      <c r="B176" s="288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71" t="s">
        <v>65</v>
      </c>
      <c r="B177" s="272"/>
      <c r="C177" s="272"/>
      <c r="D177" s="273"/>
      <c r="E177" s="274" t="s">
        <v>66</v>
      </c>
      <c r="F177" s="276" t="s">
        <v>67</v>
      </c>
      <c r="G177" s="276"/>
      <c r="H177" s="276"/>
      <c r="I177" s="276"/>
      <c r="J177" s="276" t="s">
        <v>68</v>
      </c>
      <c r="K177" s="276" t="s">
        <v>69</v>
      </c>
      <c r="L177" s="276" t="s">
        <v>75</v>
      </c>
      <c r="M177" s="295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31"/>
      <c r="F178" s="11" t="s">
        <v>13</v>
      </c>
      <c r="G178" s="11" t="s">
        <v>14</v>
      </c>
      <c r="H178" s="13" t="s">
        <v>17</v>
      </c>
      <c r="I178" s="83" t="s">
        <v>16</v>
      </c>
      <c r="J178" s="229"/>
      <c r="K178" s="229"/>
      <c r="L178" s="228"/>
      <c r="M178" s="295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96">
        <f>A161+A167+A173</f>
        <v>95216</v>
      </c>
      <c r="B179" s="280">
        <f>B161+B167+B173</f>
        <v>97600</v>
      </c>
      <c r="C179" s="280">
        <f>B179-A179</f>
        <v>2384</v>
      </c>
      <c r="D179" s="300">
        <f>D161+D167+D173</f>
        <v>6630000</v>
      </c>
      <c r="E179" s="303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97"/>
      <c r="B180" s="299"/>
      <c r="C180" s="299"/>
      <c r="D180" s="301"/>
      <c r="E180" s="304"/>
      <c r="F180" s="306" t="s">
        <v>71</v>
      </c>
      <c r="G180" s="307"/>
      <c r="H180" s="307"/>
      <c r="I180" s="307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297"/>
      <c r="B181" s="299"/>
      <c r="C181" s="299"/>
      <c r="D181" s="301"/>
      <c r="E181" s="304"/>
      <c r="F181" s="308" t="s">
        <v>79</v>
      </c>
      <c r="G181" s="309"/>
      <c r="H181" s="309"/>
      <c r="I181" s="309"/>
      <c r="J181" s="310">
        <f>A4+A11+A18+A25+A30+A37+A44+A51+A56+A63+A70+A77+A82+A89+A96+A103+A108+A115+A122+A129+A134+A141+A148+A155</f>
        <v>30300000</v>
      </c>
      <c r="K181" s="311"/>
      <c r="L181" s="312"/>
      <c r="M181" s="104"/>
      <c r="N181" s="105"/>
    </row>
    <row r="182" spans="1:15" ht="20.25" thickBot="1" x14ac:dyDescent="0.4">
      <c r="A182" s="298"/>
      <c r="B182" s="281"/>
      <c r="C182" s="281"/>
      <c r="D182" s="302"/>
      <c r="E182" s="305"/>
      <c r="F182" s="291" t="s">
        <v>80</v>
      </c>
      <c r="G182" s="284"/>
      <c r="H182" s="284"/>
      <c r="I182" s="284"/>
      <c r="J182" s="292">
        <f>I179+J180+K180+J181+L180</f>
        <v>35873000</v>
      </c>
      <c r="K182" s="293"/>
      <c r="L182" s="29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89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90</v>
      </c>
      <c r="B2" s="227" t="s">
        <v>91</v>
      </c>
      <c r="C2" s="228"/>
      <c r="D2" s="228"/>
      <c r="E2" s="228"/>
      <c r="F2" s="227" t="s">
        <v>92</v>
      </c>
      <c r="G2" s="227"/>
      <c r="H2" s="227"/>
      <c r="I2" s="227"/>
      <c r="J2" s="227" t="s">
        <v>93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02/2018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02</v>
      </c>
      <c r="B9" s="227" t="str">
        <f>B2</f>
        <v>Tiền điện Tháng 01</v>
      </c>
      <c r="C9" s="228"/>
      <c r="D9" s="228"/>
      <c r="E9" s="228"/>
      <c r="F9" s="227" t="str">
        <f>F2</f>
        <v>Tiền nước Tháng 01</v>
      </c>
      <c r="G9" s="227"/>
      <c r="H9" s="227"/>
      <c r="I9" s="227"/>
      <c r="J9" s="227" t="str">
        <f>J2</f>
        <v>Thuê bao truyền hình cáp Tháng 01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>
        <f>A5</f>
        <v>0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02/2018</v>
      </c>
      <c r="D15" s="225"/>
      <c r="E15" s="225"/>
      <c r="F15" s="225"/>
      <c r="G15" s="225"/>
      <c r="H15" s="225"/>
      <c r="I15" s="225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02</v>
      </c>
      <c r="B16" s="227" t="str">
        <f>B2</f>
        <v>Tiền điện Tháng 01</v>
      </c>
      <c r="C16" s="228"/>
      <c r="D16" s="228"/>
      <c r="E16" s="228"/>
      <c r="F16" s="227" t="str">
        <f>F2</f>
        <v>Tiền nước Tháng 01</v>
      </c>
      <c r="G16" s="227"/>
      <c r="H16" s="227"/>
      <c r="I16" s="227"/>
      <c r="J16" s="227" t="str">
        <f>J2</f>
        <v>Thuê bao truyền hình cáp Tháng 01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230"/>
      <c r="M18" s="24"/>
      <c r="N18" s="25"/>
      <c r="O18" s="26"/>
      <c r="P18" s="26"/>
    </row>
    <row r="19" spans="1:16" s="50" customFormat="1" ht="20.25" thickBot="1" x14ac:dyDescent="0.35">
      <c r="A19" s="240" t="s">
        <v>94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02/2018</v>
      </c>
      <c r="D22" s="225"/>
      <c r="E22" s="225"/>
      <c r="F22" s="225"/>
      <c r="G22" s="225"/>
      <c r="H22" s="225"/>
      <c r="I22" s="225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02</v>
      </c>
      <c r="B23" s="227" t="str">
        <f>B2</f>
        <v>Tiền điện Tháng 01</v>
      </c>
      <c r="C23" s="228"/>
      <c r="D23" s="228"/>
      <c r="E23" s="228"/>
      <c r="F23" s="227" t="str">
        <f>F2</f>
        <v>Tiền nước Tháng 01</v>
      </c>
      <c r="G23" s="227"/>
      <c r="H23" s="227"/>
      <c r="I23" s="227"/>
      <c r="J23" s="227" t="str">
        <f>J2</f>
        <v>Thuê bao truyền hình cáp Tháng 01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230"/>
      <c r="M25" s="24"/>
      <c r="N25" s="25"/>
      <c r="O25" s="26"/>
      <c r="P25" s="26"/>
    </row>
    <row r="26" spans="1:16" s="50" customFormat="1" ht="20.25" thickBot="1" x14ac:dyDescent="0.3">
      <c r="A26" s="240" t="str">
        <f>A19</f>
        <v xml:space="preserve">Lưu ý: Vui lòng thanh toán và nhận quà Tết trước ngày 08/02/2018 tại địa chỉ nhà số 1454 Tỉnh lộ 10, P.Tân Tạo,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02/2018</v>
      </c>
      <c r="D27" s="225"/>
      <c r="E27" s="225"/>
      <c r="F27" s="225"/>
      <c r="G27" s="225"/>
      <c r="H27" s="225"/>
      <c r="I27" s="225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02</v>
      </c>
      <c r="B28" s="227" t="str">
        <f>B2</f>
        <v>Tiền điện Tháng 01</v>
      </c>
      <c r="C28" s="228"/>
      <c r="D28" s="228"/>
      <c r="E28" s="228"/>
      <c r="F28" s="227" t="str">
        <f>F2</f>
        <v>Tiền nước Tháng 01</v>
      </c>
      <c r="G28" s="227"/>
      <c r="H28" s="227"/>
      <c r="I28" s="227"/>
      <c r="J28" s="227" t="str">
        <f>J2</f>
        <v>Thuê bao truyền hình cáp Tháng 01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230"/>
      <c r="M30" s="24"/>
      <c r="N30" s="25"/>
      <c r="O30" s="26"/>
      <c r="P30" s="26"/>
    </row>
    <row r="31" spans="1:16" ht="20.25" thickBot="1" x14ac:dyDescent="0.35">
      <c r="A31" s="257" t="s">
        <v>94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9"/>
      <c r="M31" s="27"/>
      <c r="N31" s="222"/>
      <c r="O31" s="222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02/2018</v>
      </c>
      <c r="D34" s="225"/>
      <c r="E34" s="225"/>
      <c r="F34" s="225"/>
      <c r="G34" s="225"/>
      <c r="H34" s="225"/>
      <c r="I34" s="225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02</v>
      </c>
      <c r="B35" s="227" t="str">
        <f>B2</f>
        <v>Tiền điện Tháng 01</v>
      </c>
      <c r="C35" s="228"/>
      <c r="D35" s="228"/>
      <c r="E35" s="228"/>
      <c r="F35" s="227" t="str">
        <f>F2</f>
        <v>Tiền nước Tháng 01</v>
      </c>
      <c r="G35" s="227"/>
      <c r="H35" s="227"/>
      <c r="I35" s="227"/>
      <c r="J35" s="227" t="str">
        <f>J2</f>
        <v>Thuê bao truyền hình cáp Tháng 01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230"/>
      <c r="M37" s="24"/>
      <c r="N37" s="25"/>
      <c r="O37" s="26"/>
      <c r="P37" s="26"/>
    </row>
    <row r="38" spans="1:17" ht="20.100000000000001" customHeight="1" thickBot="1" x14ac:dyDescent="0.35">
      <c r="A38" s="257" t="str">
        <f>A31</f>
        <v xml:space="preserve">Lưu ý: Vui lòng thanh toán và nhận quà Tết trước ngày 08/02/2018 tại địa chỉ nhà số 1454 Tỉnh lộ 10, P.Tân Tạo, Q.Bình Tân 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9"/>
      <c r="M38" s="27"/>
      <c r="N38" s="222"/>
      <c r="O38" s="222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02/2018</v>
      </c>
      <c r="D41" s="225"/>
      <c r="E41" s="225"/>
      <c r="F41" s="225"/>
      <c r="G41" s="225"/>
      <c r="H41" s="225"/>
      <c r="I41" s="225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02</v>
      </c>
      <c r="B42" s="227" t="str">
        <f>B2</f>
        <v>Tiền điện Tháng 01</v>
      </c>
      <c r="C42" s="228"/>
      <c r="D42" s="228"/>
      <c r="E42" s="228"/>
      <c r="F42" s="227" t="str">
        <f>F2</f>
        <v>Tiền nước Tháng 01</v>
      </c>
      <c r="G42" s="227"/>
      <c r="H42" s="227"/>
      <c r="I42" s="227"/>
      <c r="J42" s="227" t="str">
        <f>J2</f>
        <v>Thuê bao truyền hình cáp Tháng 01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230"/>
      <c r="M44" s="24"/>
      <c r="N44" s="25"/>
      <c r="O44" s="26"/>
      <c r="P44" s="26"/>
    </row>
    <row r="45" spans="1:17" ht="20.100000000000001" customHeight="1" thickBot="1" x14ac:dyDescent="0.35">
      <c r="A45" s="257" t="str">
        <f>A31</f>
        <v xml:space="preserve">Lưu ý: Vui lòng thanh toán và nhận quà Tết trước ngày 08/02/2018 tại địa chỉ nhà số 1454 Tỉnh lộ 10, P.Tân Tạo, Q.Bình Tân 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9"/>
      <c r="M45" s="27"/>
      <c r="N45" s="222"/>
      <c r="O45" s="222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02/2018</v>
      </c>
      <c r="D48" s="225"/>
      <c r="E48" s="225"/>
      <c r="F48" s="225"/>
      <c r="G48" s="225"/>
      <c r="H48" s="225"/>
      <c r="I48" s="225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02</v>
      </c>
      <c r="B49" s="227" t="str">
        <f>B2</f>
        <v>Tiền điện Tháng 01</v>
      </c>
      <c r="C49" s="228"/>
      <c r="D49" s="228"/>
      <c r="E49" s="228"/>
      <c r="F49" s="227" t="str">
        <f>F2</f>
        <v>Tiền nước Tháng 01</v>
      </c>
      <c r="G49" s="227"/>
      <c r="H49" s="227"/>
      <c r="I49" s="227"/>
      <c r="J49" s="227" t="str">
        <f>J2</f>
        <v>Thuê bao truyền hình cáp Tháng 01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230"/>
      <c r="M51" s="24"/>
      <c r="N51" s="25"/>
      <c r="O51" s="26"/>
      <c r="P51" s="26"/>
    </row>
    <row r="52" spans="1:16" ht="20.25" thickBot="1" x14ac:dyDescent="0.35">
      <c r="A52" s="257" t="str">
        <f>A31</f>
        <v xml:space="preserve">Lưu ý: Vui lòng thanh toán và nhận quà Tết trước ngày 08/02/2018 tại địa chỉ nhà số 1454 Tỉnh lộ 10, P.Tân Tạo, Q.Bình Tân </v>
      </c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9"/>
      <c r="M52" s="27"/>
      <c r="N52" s="222"/>
      <c r="O52" s="222"/>
    </row>
    <row r="53" spans="1:16" ht="21" thickTop="1" x14ac:dyDescent="0.3">
      <c r="A53" s="223" t="s">
        <v>31</v>
      </c>
      <c r="B53" s="224"/>
      <c r="C53" s="225" t="str">
        <f>C1</f>
        <v>TIỀN NHÀ TRỌ THÁNG 02/2018</v>
      </c>
      <c r="D53" s="225"/>
      <c r="E53" s="225"/>
      <c r="F53" s="225"/>
      <c r="G53" s="225"/>
      <c r="H53" s="225"/>
      <c r="I53" s="225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02</v>
      </c>
      <c r="B54" s="227" t="str">
        <f>B2</f>
        <v>Tiền điện Tháng 01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01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230"/>
      <c r="M56" s="24"/>
      <c r="N56" s="25"/>
      <c r="O56" s="26"/>
      <c r="P56" s="26"/>
    </row>
    <row r="57" spans="1:16" ht="20.25" thickBot="1" x14ac:dyDescent="0.35">
      <c r="A57" s="257" t="str">
        <f>A31</f>
        <v xml:space="preserve">Lưu ý: Vui lòng thanh toán và nhận quà Tết trước ngày 08/02/2018 tại địa chỉ nhà số 1454 Tỉnh lộ 10, P.Tân Tạo, Q.Bình Tân 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9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02/2018</v>
      </c>
      <c r="D60" s="225"/>
      <c r="E60" s="225"/>
      <c r="F60" s="225"/>
      <c r="G60" s="225"/>
      <c r="H60" s="225"/>
      <c r="I60" s="225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02</v>
      </c>
      <c r="B61" s="245" t="str">
        <f>B2</f>
        <v>Tiền điện Tháng 01</v>
      </c>
      <c r="C61" s="260"/>
      <c r="D61" s="260"/>
      <c r="E61" s="261"/>
      <c r="F61" s="245" t="str">
        <f>F2</f>
        <v>Tiền nước Tháng 01</v>
      </c>
      <c r="G61" s="246"/>
      <c r="H61" s="246"/>
      <c r="I61" s="247"/>
      <c r="J61" s="248" t="str">
        <f>J2</f>
        <v>Thuê bao truyền hình cáp Tháng 01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230"/>
      <c r="M63" s="24"/>
      <c r="N63" s="25"/>
      <c r="O63" s="26"/>
      <c r="P63" s="26"/>
    </row>
    <row r="64" spans="1:16" ht="20.25" thickBot="1" x14ac:dyDescent="0.35">
      <c r="A64" s="240" t="str">
        <f>A31</f>
        <v xml:space="preserve">Lưu ý: Vui lòng thanh toán và nhận quà Tết trước ngày 08/02/2018 tại địa chỉ nhà số 1454 Tỉnh lộ 10, P.Tân Tạo, Q.Bình Tân </v>
      </c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02/2018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02</v>
      </c>
      <c r="B68" s="245" t="str">
        <f>B2</f>
        <v>Tiền điện Tháng 01</v>
      </c>
      <c r="C68" s="260"/>
      <c r="D68" s="260"/>
      <c r="E68" s="261"/>
      <c r="F68" s="245" t="str">
        <f>F2</f>
        <v>Tiền nước Tháng 01</v>
      </c>
      <c r="G68" s="246"/>
      <c r="H68" s="246"/>
      <c r="I68" s="247"/>
      <c r="J68" s="248" t="str">
        <f>J2</f>
        <v>Thuê bao truyền hình cáp Tháng 01</v>
      </c>
      <c r="K68" s="250" t="str">
        <f>K2</f>
        <v>Số tiền phải đóng (đồng)</v>
      </c>
      <c r="L68" s="230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230"/>
      <c r="M70" s="24"/>
      <c r="N70" s="25"/>
      <c r="O70" s="26"/>
      <c r="P70" s="26"/>
    </row>
    <row r="71" spans="1:16" ht="20.25" thickBot="1" x14ac:dyDescent="0.35">
      <c r="A71" s="240" t="str">
        <f>A31</f>
        <v xml:space="preserve">Lưu ý: Vui lòng thanh toán và nhận quà Tết trước ngày 08/02/2018 tại địa chỉ nhà số 1454 Tỉnh lộ 10, P.Tân Tạo, Q.Bình Tân </v>
      </c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02/2018</v>
      </c>
      <c r="D74" s="225"/>
      <c r="E74" s="225"/>
      <c r="F74" s="225"/>
      <c r="G74" s="225"/>
      <c r="H74" s="225"/>
      <c r="I74" s="225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02</v>
      </c>
      <c r="B75" s="245" t="str">
        <f>B2</f>
        <v>Tiền điện Tháng 01</v>
      </c>
      <c r="C75" s="260"/>
      <c r="D75" s="260"/>
      <c r="E75" s="261"/>
      <c r="F75" s="245" t="str">
        <f>F2</f>
        <v>Tiền nước Tháng 01</v>
      </c>
      <c r="G75" s="246"/>
      <c r="H75" s="246"/>
      <c r="I75" s="247"/>
      <c r="J75" s="248" t="str">
        <f>J2</f>
        <v>Thuê bao truyền hình cáp Tháng 01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230"/>
      <c r="M77" s="24"/>
      <c r="N77" s="25"/>
      <c r="O77" s="26"/>
      <c r="P77" s="26"/>
    </row>
    <row r="78" spans="1:16" ht="20.25" thickBot="1" x14ac:dyDescent="0.35">
      <c r="A78" s="240" t="str">
        <f>A31</f>
        <v xml:space="preserve">Lưu ý: Vui lòng thanh toán và nhận quà Tết trước ngày 08/02/2018 tại địa chỉ nhà số 1454 Tỉnh lộ 10, P.Tân Tạo, Q.Bình Tân </v>
      </c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3"/>
      <c r="M78" s="126"/>
      <c r="O78" s="99"/>
    </row>
    <row r="79" spans="1:16" ht="21" thickTop="1" x14ac:dyDescent="0.3">
      <c r="A79" s="223" t="s">
        <v>41</v>
      </c>
      <c r="B79" s="224"/>
      <c r="C79" s="225" t="str">
        <f>C1</f>
        <v>TIỀN NHÀ TRỌ THÁNG 02/2018</v>
      </c>
      <c r="D79" s="225"/>
      <c r="E79" s="225"/>
      <c r="F79" s="225"/>
      <c r="G79" s="225"/>
      <c r="H79" s="225"/>
      <c r="I79" s="225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02</v>
      </c>
      <c r="B80" s="245" t="str">
        <f>B2</f>
        <v>Tiền điện Tháng 01</v>
      </c>
      <c r="C80" s="260"/>
      <c r="D80" s="260"/>
      <c r="E80" s="261"/>
      <c r="F80" s="245" t="str">
        <f>F2</f>
        <v>Tiền nước Tháng 01</v>
      </c>
      <c r="G80" s="246"/>
      <c r="H80" s="246"/>
      <c r="I80" s="247"/>
      <c r="J80" s="248" t="str">
        <f>J2</f>
        <v>Thuê bao truyền hình cáp Tháng 01</v>
      </c>
      <c r="K80" s="250" t="str">
        <f>K2</f>
        <v>Số tiền phải đóng (đồng)</v>
      </c>
      <c r="L80" s="230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A31</f>
        <v xml:space="preserve">Lưu ý: Vui lòng thanh toán và nhận quà Tết trước ngày 08/02/2018 tại địa chỉ nhà số 1454 Tỉnh lộ 10, P.Tân Tạo,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02/2018</v>
      </c>
      <c r="D86" s="225"/>
      <c r="E86" s="225"/>
      <c r="F86" s="225"/>
      <c r="G86" s="225"/>
      <c r="H86" s="225"/>
      <c r="I86" s="225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02</v>
      </c>
      <c r="B87" s="245" t="str">
        <f>B2</f>
        <v>Tiền điện Tháng 01</v>
      </c>
      <c r="C87" s="260"/>
      <c r="D87" s="260"/>
      <c r="E87" s="261"/>
      <c r="F87" s="245" t="str">
        <f>F2</f>
        <v>Tiền nước Tháng 01</v>
      </c>
      <c r="G87" s="246"/>
      <c r="H87" s="246"/>
      <c r="I87" s="247"/>
      <c r="J87" s="248" t="str">
        <f>J2</f>
        <v>Thuê bao truyền hình cáp Tháng 01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230"/>
      <c r="M89" s="24"/>
      <c r="N89" s="25"/>
      <c r="O89" s="26"/>
      <c r="P89" s="26"/>
    </row>
    <row r="90" spans="1:16" ht="20.25" thickBot="1" x14ac:dyDescent="0.35">
      <c r="A90" s="240" t="s">
        <v>97</v>
      </c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3"/>
      <c r="M90" s="27"/>
      <c r="N90" s="222"/>
      <c r="O90" s="222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02/2018</v>
      </c>
      <c r="D93" s="225"/>
      <c r="E93" s="225"/>
      <c r="F93" s="225"/>
      <c r="G93" s="225"/>
      <c r="H93" s="225"/>
      <c r="I93" s="225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01</v>
      </c>
      <c r="C94" s="260"/>
      <c r="D94" s="260"/>
      <c r="E94" s="261"/>
      <c r="F94" s="245" t="str">
        <f>F2</f>
        <v>Tiền nước Tháng 01</v>
      </c>
      <c r="G94" s="246"/>
      <c r="H94" s="246"/>
      <c r="I94" s="247"/>
      <c r="J94" s="248" t="str">
        <f>J9</f>
        <v>Thuê bao truyền hình cáp Tháng 01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59.25" x14ac:dyDescent="0.3">
      <c r="A95" s="267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230"/>
      <c r="M96" s="24"/>
      <c r="N96" s="25"/>
      <c r="O96" s="26"/>
      <c r="P96" s="26"/>
    </row>
    <row r="97" spans="1:16" ht="20.25" thickBot="1" x14ac:dyDescent="0.35">
      <c r="A97" s="240" t="str">
        <f>A31</f>
        <v xml:space="preserve">Lưu ý: Vui lòng thanh toán và nhận quà Tết trước ngày 08/02/2018 tại địa chỉ nhà số 1454 Tỉnh lộ 10, P.Tân Tạo, Q.Bình Tân </v>
      </c>
      <c r="B97" s="262"/>
      <c r="C97" s="262"/>
      <c r="D97" s="262"/>
      <c r="E97" s="262"/>
      <c r="F97" s="262"/>
      <c r="G97" s="262"/>
      <c r="H97" s="262"/>
      <c r="I97" s="262"/>
      <c r="J97" s="262"/>
      <c r="K97" s="262"/>
      <c r="L97" s="263"/>
      <c r="M97" s="27"/>
      <c r="N97" s="222"/>
      <c r="O97" s="222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02/2018</v>
      </c>
      <c r="D100" s="225"/>
      <c r="E100" s="225"/>
      <c r="F100" s="225"/>
      <c r="G100" s="225"/>
      <c r="H100" s="225"/>
      <c r="I100" s="225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02</v>
      </c>
      <c r="B101" s="245" t="str">
        <f>B2</f>
        <v>Tiền điện Tháng 01</v>
      </c>
      <c r="C101" s="260"/>
      <c r="D101" s="260"/>
      <c r="E101" s="261"/>
      <c r="F101" s="245" t="str">
        <f>F2</f>
        <v>Tiền nước Tháng 01</v>
      </c>
      <c r="G101" s="246"/>
      <c r="H101" s="246"/>
      <c r="I101" s="247"/>
      <c r="J101" s="248" t="str">
        <f>J2</f>
        <v>Thuê bao truyền hình cáp Tháng 01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230"/>
      <c r="M103" s="24"/>
      <c r="N103" s="25"/>
      <c r="O103" s="26"/>
      <c r="P103" s="26"/>
    </row>
    <row r="104" spans="1:16" ht="20.25" thickBot="1" x14ac:dyDescent="0.35">
      <c r="A104" s="240" t="s">
        <v>97</v>
      </c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3"/>
      <c r="M104" s="127">
        <v>706</v>
      </c>
      <c r="N104" s="128">
        <v>732</v>
      </c>
      <c r="O104" s="128"/>
    </row>
    <row r="105" spans="1:16" ht="21" thickTop="1" x14ac:dyDescent="0.3">
      <c r="A105" s="223" t="s">
        <v>49</v>
      </c>
      <c r="B105" s="224"/>
      <c r="C105" s="225" t="str">
        <f>C1</f>
        <v>TIỀN NHÀ TRỌ THÁNG 02/2018</v>
      </c>
      <c r="D105" s="225"/>
      <c r="E105" s="225"/>
      <c r="F105" s="225"/>
      <c r="G105" s="225"/>
      <c r="H105" s="225"/>
      <c r="I105" s="225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43" t="str">
        <f>A2</f>
        <v>Tiền phòng Tháng 02</v>
      </c>
      <c r="B106" s="245" t="str">
        <f>B2</f>
        <v>Tiền điện Tháng 01</v>
      </c>
      <c r="C106" s="260"/>
      <c r="D106" s="260"/>
      <c r="E106" s="261"/>
      <c r="F106" s="245" t="str">
        <f>F2</f>
        <v>Tiền nước Tháng 01</v>
      </c>
      <c r="G106" s="246"/>
      <c r="H106" s="246"/>
      <c r="I106" s="247"/>
      <c r="J106" s="248" t="str">
        <f>J2</f>
        <v>Thuê bao truyền hình cáp Tháng 01</v>
      </c>
      <c r="K106" s="250" t="str">
        <f>K2</f>
        <v>Số tiền phải đóng (đồng)</v>
      </c>
      <c r="L106" s="230"/>
      <c r="M106" s="14"/>
      <c r="N106" s="15"/>
      <c r="O106" s="15"/>
      <c r="P106" s="15"/>
    </row>
    <row r="107" spans="1:16" ht="59.25" x14ac:dyDescent="0.3">
      <c r="A107" s="244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49"/>
      <c r="K107" s="251"/>
      <c r="L107" s="230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230"/>
      <c r="M108" s="24"/>
      <c r="N108" s="25"/>
      <c r="O108" s="26"/>
      <c r="P108" s="26"/>
    </row>
    <row r="109" spans="1:16" ht="20.25" thickBot="1" x14ac:dyDescent="0.35">
      <c r="A109" s="240" t="str">
        <f>A31</f>
        <v xml:space="preserve">Lưu ý: Vui lòng thanh toán và nhận quà Tết trước ngày 08/02/2018 tại địa chỉ nhà số 1454 Tỉnh lộ 10, P.Tân Tạo, Q.Bình Tân </v>
      </c>
      <c r="B109" s="262"/>
      <c r="C109" s="262"/>
      <c r="D109" s="262"/>
      <c r="E109" s="262"/>
      <c r="F109" s="262"/>
      <c r="G109" s="262"/>
      <c r="H109" s="262"/>
      <c r="I109" s="262"/>
      <c r="J109" s="262"/>
      <c r="K109" s="262"/>
      <c r="L109" s="263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23" t="s">
        <v>50</v>
      </c>
      <c r="B112" s="224"/>
      <c r="C112" s="225" t="str">
        <f>C1</f>
        <v>TIỀN NHÀ TRỌ THÁNG 02/2018</v>
      </c>
      <c r="D112" s="225"/>
      <c r="E112" s="225"/>
      <c r="F112" s="225"/>
      <c r="G112" s="225"/>
      <c r="H112" s="225"/>
      <c r="I112" s="225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43" t="str">
        <f>A2</f>
        <v>Tiền phòng Tháng 02</v>
      </c>
      <c r="B113" s="245" t="str">
        <f>B2</f>
        <v>Tiền điện Tháng 01</v>
      </c>
      <c r="C113" s="260"/>
      <c r="D113" s="260"/>
      <c r="E113" s="261"/>
      <c r="F113" s="245" t="str">
        <f>F2</f>
        <v>Tiền nước Tháng 01</v>
      </c>
      <c r="G113" s="246"/>
      <c r="H113" s="246"/>
      <c r="I113" s="247"/>
      <c r="J113" s="248" t="str">
        <f>J2</f>
        <v>Thuê bao truyền hình cáp Tháng 01</v>
      </c>
      <c r="K113" s="250" t="str">
        <f>K2</f>
        <v>Số tiền phải đóng (đồng)</v>
      </c>
      <c r="L113" s="230"/>
      <c r="M113" s="46"/>
      <c r="N113" s="15"/>
      <c r="O113" s="15"/>
      <c r="P113" s="15"/>
    </row>
    <row r="114" spans="1:16" ht="59.25" x14ac:dyDescent="0.3">
      <c r="A114" s="244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49"/>
      <c r="K114" s="251"/>
      <c r="L114" s="23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230"/>
      <c r="M115" s="24"/>
      <c r="N115" s="25"/>
      <c r="O115" s="26"/>
      <c r="P115" s="26"/>
    </row>
    <row r="116" spans="1:16" ht="20.25" thickBot="1" x14ac:dyDescent="0.35">
      <c r="A116" s="240" t="str">
        <f>A31</f>
        <v xml:space="preserve">Lưu ý: Vui lòng thanh toán và nhận quà Tết trước ngày 08/02/2018 tại địa chỉ nhà số 1454 Tỉnh lộ 10, P.Tân Tạo, Q.Bình Tân </v>
      </c>
      <c r="B116" s="262"/>
      <c r="C116" s="262"/>
      <c r="D116" s="262"/>
      <c r="E116" s="262"/>
      <c r="F116" s="262"/>
      <c r="G116" s="262"/>
      <c r="H116" s="262"/>
      <c r="I116" s="262"/>
      <c r="J116" s="262"/>
      <c r="K116" s="262"/>
      <c r="L116" s="263"/>
      <c r="M116" s="127">
        <v>926</v>
      </c>
      <c r="N116" s="222">
        <v>955</v>
      </c>
      <c r="O116" s="222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23" t="s">
        <v>52</v>
      </c>
      <c r="B119" s="224"/>
      <c r="C119" s="225" t="str">
        <f>C1</f>
        <v>TIỀN NHÀ TRỌ THÁNG 02/2018</v>
      </c>
      <c r="D119" s="225"/>
      <c r="E119" s="225"/>
      <c r="F119" s="225"/>
      <c r="G119" s="225"/>
      <c r="H119" s="225"/>
      <c r="I119" s="225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43" t="str">
        <f>A2</f>
        <v>Tiền phòng Tháng 02</v>
      </c>
      <c r="B120" s="245" t="str">
        <f>B2</f>
        <v>Tiền điện Tháng 01</v>
      </c>
      <c r="C120" s="260"/>
      <c r="D120" s="260"/>
      <c r="E120" s="261"/>
      <c r="F120" s="245" t="str">
        <f>F2</f>
        <v>Tiền nước Tháng 01</v>
      </c>
      <c r="G120" s="246"/>
      <c r="H120" s="246"/>
      <c r="I120" s="247"/>
      <c r="J120" s="248" t="str">
        <f>J2</f>
        <v>Thuê bao truyền hình cáp Tháng 01</v>
      </c>
      <c r="K120" s="250" t="str">
        <f>K2</f>
        <v>Số tiền phải đóng (đồng)</v>
      </c>
      <c r="L120" s="230"/>
      <c r="M120" s="14"/>
      <c r="N120" s="15"/>
      <c r="O120" s="15"/>
      <c r="P120" s="15"/>
    </row>
    <row r="121" spans="1:16" ht="59.25" x14ac:dyDescent="0.3">
      <c r="A121" s="244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49"/>
      <c r="K121" s="251"/>
      <c r="L121" s="230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230"/>
      <c r="M122" s="24"/>
      <c r="N122" s="25"/>
      <c r="O122" s="26"/>
      <c r="P122" s="26"/>
    </row>
    <row r="123" spans="1:16" ht="20.25" thickBot="1" x14ac:dyDescent="0.35">
      <c r="A123" s="268" t="str">
        <f>A31</f>
        <v xml:space="preserve">Lưu ý: Vui lòng thanh toán và nhận quà Tết trước ngày 08/02/2018 tại địa chỉ nhà số 1454 Tỉnh lộ 10, P.Tân Tạo, Q.Bình Tân </v>
      </c>
      <c r="B123" s="269"/>
      <c r="C123" s="269"/>
      <c r="D123" s="269"/>
      <c r="E123" s="269"/>
      <c r="F123" s="269"/>
      <c r="G123" s="269"/>
      <c r="H123" s="269"/>
      <c r="I123" s="269"/>
      <c r="J123" s="269"/>
      <c r="K123" s="269"/>
      <c r="L123" s="270"/>
      <c r="M123" s="27"/>
      <c r="N123" s="222"/>
      <c r="O123" s="222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23" t="s">
        <v>55</v>
      </c>
      <c r="B126" s="224"/>
      <c r="C126" s="225" t="str">
        <f>C1</f>
        <v>TIỀN NHÀ TRỌ THÁNG 02/2018</v>
      </c>
      <c r="D126" s="225"/>
      <c r="E126" s="225"/>
      <c r="F126" s="225"/>
      <c r="G126" s="225"/>
      <c r="H126" s="225"/>
      <c r="I126" s="225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43" t="str">
        <f>A2</f>
        <v>Tiền phòng Tháng 02</v>
      </c>
      <c r="B127" s="245" t="str">
        <f>B2</f>
        <v>Tiền điện Tháng 01</v>
      </c>
      <c r="C127" s="260"/>
      <c r="D127" s="260"/>
      <c r="E127" s="261"/>
      <c r="F127" s="245" t="str">
        <f>F2</f>
        <v>Tiền nước Tháng 01</v>
      </c>
      <c r="G127" s="246"/>
      <c r="H127" s="246"/>
      <c r="I127" s="247"/>
      <c r="J127" s="248" t="str">
        <f>J2</f>
        <v>Thuê bao truyền hình cáp Tháng 01</v>
      </c>
      <c r="K127" s="250" t="str">
        <f>K2</f>
        <v>Số tiền phải đóng (đồng)</v>
      </c>
      <c r="L127" s="230"/>
      <c r="M127" s="46"/>
      <c r="N127" s="15"/>
      <c r="O127" s="15"/>
      <c r="P127" s="15"/>
    </row>
    <row r="128" spans="1:16" ht="59.25" x14ac:dyDescent="0.3">
      <c r="A128" s="244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49"/>
      <c r="K128" s="251"/>
      <c r="L128" s="23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230"/>
      <c r="M129" s="24"/>
      <c r="N129" s="25"/>
      <c r="O129" s="26"/>
      <c r="P129" s="26"/>
    </row>
    <row r="130" spans="1:17" ht="20.100000000000001" customHeight="1" thickBot="1" x14ac:dyDescent="0.35">
      <c r="A130" s="240" t="str">
        <f>A31</f>
        <v xml:space="preserve">Lưu ý: Vui lòng thanh toán và nhận quà Tết trước ngày 08/02/2018 tại địa chỉ nhà số 1454 Tỉnh lộ 10, P.Tân Tạo, Q.Bình Tân </v>
      </c>
      <c r="B130" s="262"/>
      <c r="C130" s="262"/>
      <c r="D130" s="262"/>
      <c r="E130" s="262"/>
      <c r="F130" s="262"/>
      <c r="G130" s="262"/>
      <c r="H130" s="262"/>
      <c r="I130" s="262"/>
      <c r="J130" s="262"/>
      <c r="K130" s="262"/>
      <c r="L130" s="263"/>
      <c r="M130" s="127"/>
      <c r="N130" s="222"/>
      <c r="O130" s="222"/>
    </row>
    <row r="131" spans="1:17" ht="30" customHeight="1" thickTop="1" x14ac:dyDescent="0.3">
      <c r="A131" s="223" t="s">
        <v>56</v>
      </c>
      <c r="B131" s="224"/>
      <c r="C131" s="225" t="str">
        <f>C1</f>
        <v>TIỀN NHÀ TRỌ THÁNG 02/2018</v>
      </c>
      <c r="D131" s="225"/>
      <c r="E131" s="225"/>
      <c r="F131" s="225"/>
      <c r="G131" s="225"/>
      <c r="H131" s="225"/>
      <c r="I131" s="225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43" t="str">
        <f>A2</f>
        <v>Tiền phòng Tháng 02</v>
      </c>
      <c r="B132" s="245" t="str">
        <f>B2</f>
        <v>Tiền điện Tháng 01</v>
      </c>
      <c r="C132" s="260"/>
      <c r="D132" s="260"/>
      <c r="E132" s="261"/>
      <c r="F132" s="245" t="str">
        <f>F127</f>
        <v>Tiền nước Tháng 01</v>
      </c>
      <c r="G132" s="246"/>
      <c r="H132" s="246"/>
      <c r="I132" s="247"/>
      <c r="J132" s="248" t="str">
        <f>J2</f>
        <v>Thuê bao truyền hình cáp Tháng 01</v>
      </c>
      <c r="K132" s="250" t="str">
        <f>K2</f>
        <v>Số tiền phải đóng (đồng)</v>
      </c>
      <c r="L132" s="230"/>
      <c r="M132" s="14"/>
      <c r="N132" s="15"/>
      <c r="O132" s="15"/>
      <c r="P132" s="15"/>
    </row>
    <row r="133" spans="1:17" ht="39.950000000000003" customHeight="1" x14ac:dyDescent="0.3">
      <c r="A133" s="244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49"/>
      <c r="K133" s="251"/>
      <c r="L133" s="23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230"/>
      <c r="M134" s="24"/>
      <c r="N134" s="25"/>
      <c r="O134" s="26"/>
      <c r="P134" s="26"/>
    </row>
    <row r="135" spans="1:17" ht="20.100000000000001" customHeight="1" thickBot="1" x14ac:dyDescent="0.35">
      <c r="A135" s="268" t="str">
        <f>A31</f>
        <v xml:space="preserve">Lưu ý: Vui lòng thanh toán và nhận quà Tết trước ngày 08/02/2018 tại địa chỉ nhà số 1454 Tỉnh lộ 10, P.Tân Tạo, Q.Bình Tân </v>
      </c>
      <c r="B135" s="269"/>
      <c r="C135" s="269"/>
      <c r="D135" s="269"/>
      <c r="E135" s="269"/>
      <c r="F135" s="269"/>
      <c r="G135" s="269"/>
      <c r="H135" s="269"/>
      <c r="I135" s="269"/>
      <c r="J135" s="269"/>
      <c r="K135" s="269"/>
      <c r="L135" s="270"/>
      <c r="M135" s="130"/>
      <c r="N135" s="222"/>
      <c r="O135" s="222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23" t="s">
        <v>59</v>
      </c>
      <c r="B138" s="224"/>
      <c r="C138" s="225" t="str">
        <f>C1</f>
        <v>TIỀN NHÀ TRỌ THÁNG 02/2018</v>
      </c>
      <c r="D138" s="225"/>
      <c r="E138" s="225"/>
      <c r="F138" s="225"/>
      <c r="G138" s="225"/>
      <c r="H138" s="225"/>
      <c r="I138" s="225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43" t="str">
        <f>A2</f>
        <v>Tiền phòng Tháng 02</v>
      </c>
      <c r="B139" s="245" t="str">
        <f>B2</f>
        <v>Tiền điện Tháng 01</v>
      </c>
      <c r="C139" s="260"/>
      <c r="D139" s="260"/>
      <c r="E139" s="261"/>
      <c r="F139" s="245" t="str">
        <f>F2</f>
        <v>Tiền nước Tháng 01</v>
      </c>
      <c r="G139" s="246"/>
      <c r="H139" s="246"/>
      <c r="I139" s="247"/>
      <c r="J139" s="248" t="str">
        <f>J2</f>
        <v>Thuê bao truyền hình cáp Tháng 01</v>
      </c>
      <c r="K139" s="250" t="str">
        <f>K2</f>
        <v>Số tiền phải đóng (đồng)</v>
      </c>
      <c r="L139" s="230"/>
      <c r="M139" s="14"/>
      <c r="N139" s="15"/>
      <c r="O139" s="15"/>
      <c r="P139" s="15"/>
    </row>
    <row r="140" spans="1:17" ht="39.950000000000003" customHeight="1" x14ac:dyDescent="0.3">
      <c r="A140" s="244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49"/>
      <c r="K140" s="251"/>
      <c r="L140" s="23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230"/>
      <c r="M141" s="24"/>
      <c r="N141" s="25"/>
      <c r="O141" s="26"/>
      <c r="P141" s="26"/>
    </row>
    <row r="142" spans="1:17" ht="20.100000000000001" customHeight="1" thickBot="1" x14ac:dyDescent="0.35">
      <c r="A142" s="240" t="s">
        <v>97</v>
      </c>
      <c r="B142" s="262"/>
      <c r="C142" s="262"/>
      <c r="D142" s="262"/>
      <c r="E142" s="262"/>
      <c r="F142" s="262"/>
      <c r="G142" s="262"/>
      <c r="H142" s="262"/>
      <c r="I142" s="262"/>
      <c r="J142" s="262"/>
      <c r="K142" s="262"/>
      <c r="L142" s="263"/>
      <c r="M142" s="27"/>
      <c r="N142" s="222"/>
      <c r="O142" s="222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23" t="s">
        <v>60</v>
      </c>
      <c r="B145" s="224"/>
      <c r="C145" s="225" t="str">
        <f>C1</f>
        <v>TIỀN NHÀ TRỌ THÁNG 02/2018</v>
      </c>
      <c r="D145" s="225"/>
      <c r="E145" s="225"/>
      <c r="F145" s="225"/>
      <c r="G145" s="225"/>
      <c r="H145" s="225"/>
      <c r="I145" s="225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43" t="str">
        <f>A2</f>
        <v>Tiền phòng Tháng 02</v>
      </c>
      <c r="B146" s="245" t="str">
        <f>B2</f>
        <v>Tiền điện Tháng 01</v>
      </c>
      <c r="C146" s="260"/>
      <c r="D146" s="260"/>
      <c r="E146" s="261"/>
      <c r="F146" s="245" t="str">
        <f>F2</f>
        <v>Tiền nước Tháng 01</v>
      </c>
      <c r="G146" s="246"/>
      <c r="H146" s="246"/>
      <c r="I146" s="247"/>
      <c r="J146" s="248" t="str">
        <f>J2</f>
        <v>Thuê bao truyền hình cáp Tháng 01</v>
      </c>
      <c r="K146" s="250" t="str">
        <f>K2</f>
        <v>Số tiền phải đóng (đồng)</v>
      </c>
      <c r="L146" s="230"/>
      <c r="M146" s="46"/>
      <c r="N146" s="15"/>
      <c r="O146" s="15"/>
      <c r="P146" s="15"/>
    </row>
    <row r="147" spans="1:17" ht="39.950000000000003" customHeight="1" x14ac:dyDescent="0.3">
      <c r="A147" s="244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49"/>
      <c r="K147" s="251"/>
      <c r="L147" s="23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230"/>
      <c r="M148" s="24"/>
      <c r="N148" s="25"/>
      <c r="O148" s="26"/>
      <c r="P148" s="26"/>
    </row>
    <row r="149" spans="1:17" ht="20.100000000000001" customHeight="1" thickBot="1" x14ac:dyDescent="0.35">
      <c r="A149" s="240" t="str">
        <f>A31</f>
        <v xml:space="preserve">Lưu ý: Vui lòng thanh toán và nhận quà Tết trước ngày 08/02/2018 tại địa chỉ nhà số 1454 Tỉnh lộ 10, P.Tân Tạo, Q.Bình Tân </v>
      </c>
      <c r="B149" s="262"/>
      <c r="C149" s="262"/>
      <c r="D149" s="262"/>
      <c r="E149" s="262"/>
      <c r="F149" s="262"/>
      <c r="G149" s="262"/>
      <c r="H149" s="262"/>
      <c r="I149" s="262"/>
      <c r="J149" s="262"/>
      <c r="K149" s="262"/>
      <c r="L149" s="263"/>
      <c r="M149" s="127"/>
      <c r="N149" s="222"/>
      <c r="O149" s="222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23" t="s">
        <v>63</v>
      </c>
      <c r="B152" s="224"/>
      <c r="C152" s="225" t="str">
        <f>C1</f>
        <v>TIỀN NHÀ TRỌ THÁNG 02/2018</v>
      </c>
      <c r="D152" s="225"/>
      <c r="E152" s="225"/>
      <c r="F152" s="225"/>
      <c r="G152" s="225"/>
      <c r="H152" s="225"/>
      <c r="I152" s="225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43" t="str">
        <f>A2</f>
        <v>Tiền phòng Tháng 02</v>
      </c>
      <c r="B153" s="245" t="str">
        <f>B2</f>
        <v>Tiền điện Tháng 01</v>
      </c>
      <c r="C153" s="260"/>
      <c r="D153" s="260"/>
      <c r="E153" s="261"/>
      <c r="F153" s="245" t="str">
        <f>F2</f>
        <v>Tiền nước Tháng 01</v>
      </c>
      <c r="G153" s="246"/>
      <c r="H153" s="246"/>
      <c r="I153" s="247"/>
      <c r="J153" s="248" t="str">
        <f>J2</f>
        <v>Thuê bao truyền hình cáp Tháng 01</v>
      </c>
      <c r="K153" s="250" t="str">
        <f>K2</f>
        <v>Số tiền phải đóng (đồng)</v>
      </c>
      <c r="L153" s="230"/>
      <c r="M153" s="14"/>
      <c r="N153" s="15"/>
      <c r="O153" s="15"/>
      <c r="P153" s="15"/>
    </row>
    <row r="154" spans="1:17" ht="39.950000000000003" customHeight="1" x14ac:dyDescent="0.3">
      <c r="A154" s="244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49"/>
      <c r="K154" s="251"/>
      <c r="L154" s="23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230"/>
      <c r="M155" s="24"/>
      <c r="N155" s="25"/>
      <c r="O155" s="26"/>
      <c r="P155" s="26"/>
    </row>
    <row r="156" spans="1:17" ht="20.100000000000001" customHeight="1" thickBot="1" x14ac:dyDescent="0.35">
      <c r="A156" s="240" t="str">
        <f>A31</f>
        <v xml:space="preserve">Lưu ý: Vui lòng thanh toán và nhận quà Tết trước ngày 08/02/2018 tại địa chỉ nhà số 1454 Tỉnh lộ 10, P.Tân Tạo, Q.Bình Tân </v>
      </c>
      <c r="B156" s="262"/>
      <c r="C156" s="262"/>
      <c r="D156" s="262"/>
      <c r="E156" s="262"/>
      <c r="F156" s="262"/>
      <c r="G156" s="262"/>
      <c r="H156" s="262"/>
      <c r="I156" s="262"/>
      <c r="J156" s="262"/>
      <c r="K156" s="262"/>
      <c r="L156" s="263"/>
      <c r="M156" s="27"/>
      <c r="N156" s="222"/>
      <c r="O156" s="222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71" t="s">
        <v>65</v>
      </c>
      <c r="B159" s="272"/>
      <c r="C159" s="272"/>
      <c r="D159" s="273"/>
      <c r="E159" s="274" t="s">
        <v>66</v>
      </c>
      <c r="F159" s="276" t="s">
        <v>67</v>
      </c>
      <c r="G159" s="277"/>
      <c r="H159" s="277"/>
      <c r="I159" s="277"/>
      <c r="J159" s="276" t="s">
        <v>68</v>
      </c>
      <c r="K159" s="276" t="s">
        <v>69</v>
      </c>
      <c r="L159" s="276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75"/>
      <c r="F160" s="11" t="s">
        <v>13</v>
      </c>
      <c r="G160" s="11" t="s">
        <v>14</v>
      </c>
      <c r="H160" s="13" t="s">
        <v>17</v>
      </c>
      <c r="I160" s="83" t="s">
        <v>16</v>
      </c>
      <c r="J160" s="228"/>
      <c r="K160" s="228"/>
      <c r="L160" s="228"/>
      <c r="M160" s="84"/>
    </row>
    <row r="161" spans="1:13" s="8" customFormat="1" x14ac:dyDescent="0.3">
      <c r="A161" s="285">
        <f>B4+B11+B18+B25+B30+B37+B44+B51</f>
        <v>20446</v>
      </c>
      <c r="B161" s="278">
        <f>C4+C11+C18+C25+C30+C37+C44+C51</f>
        <v>21382</v>
      </c>
      <c r="C161" s="280">
        <f>B161-A161</f>
        <v>936</v>
      </c>
      <c r="D161" s="282">
        <f>E4+E11+E18+E25+E30+E37+E44+E51</f>
        <v>2378000</v>
      </c>
      <c r="E161" s="278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86"/>
      <c r="B162" s="279"/>
      <c r="C162" s="281"/>
      <c r="D162" s="283"/>
      <c r="E162" s="279"/>
      <c r="F162" s="284" t="s">
        <v>71</v>
      </c>
      <c r="G162" s="284"/>
      <c r="H162" s="284"/>
      <c r="I162" s="284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71" t="s">
        <v>65</v>
      </c>
      <c r="B165" s="272"/>
      <c r="C165" s="272"/>
      <c r="D165" s="273"/>
      <c r="E165" s="274" t="s">
        <v>66</v>
      </c>
      <c r="F165" s="276" t="s">
        <v>67</v>
      </c>
      <c r="G165" s="277"/>
      <c r="H165" s="277"/>
      <c r="I165" s="277"/>
      <c r="J165" s="276" t="s">
        <v>68</v>
      </c>
      <c r="K165" s="276" t="s">
        <v>69</v>
      </c>
      <c r="L165" s="276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75"/>
      <c r="F166" s="11" t="s">
        <v>13</v>
      </c>
      <c r="G166" s="11" t="s">
        <v>14</v>
      </c>
      <c r="H166" s="13" t="s">
        <v>17</v>
      </c>
      <c r="I166" s="83" t="s">
        <v>16</v>
      </c>
      <c r="J166" s="228"/>
      <c r="K166" s="228"/>
      <c r="L166" s="228"/>
      <c r="M166" s="90"/>
    </row>
    <row r="167" spans="1:13" s="8" customFormat="1" x14ac:dyDescent="0.3">
      <c r="A167" s="285">
        <f>+B56+B63+B70+B77+B82+B89+B96+B103+B108</f>
        <v>53090</v>
      </c>
      <c r="B167" s="278">
        <f>+C56+C63+C70+C77+C82+C89+C96+C103+C108</f>
        <v>54035</v>
      </c>
      <c r="C167" s="280">
        <f>B167-A167</f>
        <v>945</v>
      </c>
      <c r="D167" s="282">
        <f>E56+E63+E70+E77+E82+E89+E96+E103+E108</f>
        <v>2835000</v>
      </c>
      <c r="E167" s="278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86"/>
      <c r="B168" s="279"/>
      <c r="C168" s="281"/>
      <c r="D168" s="283"/>
      <c r="E168" s="279"/>
      <c r="F168" s="284" t="s">
        <v>71</v>
      </c>
      <c r="G168" s="284"/>
      <c r="H168" s="284"/>
      <c r="I168" s="284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71" t="s">
        <v>65</v>
      </c>
      <c r="B171" s="272"/>
      <c r="C171" s="272"/>
      <c r="D171" s="273"/>
      <c r="E171" s="274" t="s">
        <v>66</v>
      </c>
      <c r="F171" s="276" t="s">
        <v>67</v>
      </c>
      <c r="G171" s="277"/>
      <c r="H171" s="277"/>
      <c r="I171" s="277"/>
      <c r="J171" s="276" t="s">
        <v>68</v>
      </c>
      <c r="K171" s="276" t="s">
        <v>69</v>
      </c>
      <c r="L171" s="276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75"/>
      <c r="F172" s="11" t="s">
        <v>13</v>
      </c>
      <c r="G172" s="11" t="s">
        <v>14</v>
      </c>
      <c r="H172" s="13" t="s">
        <v>17</v>
      </c>
      <c r="I172" s="83" t="s">
        <v>16</v>
      </c>
      <c r="J172" s="228"/>
      <c r="K172" s="228"/>
      <c r="L172" s="228"/>
      <c r="M172" s="76"/>
    </row>
    <row r="173" spans="1:13" s="8" customFormat="1" x14ac:dyDescent="0.3">
      <c r="A173" s="285">
        <f>+B115+B122+B129+B134+B141+B148+B155</f>
        <v>19207</v>
      </c>
      <c r="B173" s="278">
        <f>+C115+C122+C129+C134+C141+C148+C155</f>
        <v>19799</v>
      </c>
      <c r="C173" s="280">
        <f>B173-A173</f>
        <v>592</v>
      </c>
      <c r="D173" s="282">
        <f>E115+E122+E129+E134+E141+E148+E155</f>
        <v>1776000</v>
      </c>
      <c r="E173" s="278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86"/>
      <c r="B174" s="279"/>
      <c r="C174" s="281"/>
      <c r="D174" s="283"/>
      <c r="E174" s="279"/>
      <c r="F174" s="289" t="s">
        <v>71</v>
      </c>
      <c r="G174" s="290"/>
      <c r="H174" s="290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7" t="s">
        <v>74</v>
      </c>
      <c r="B176" s="288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71" t="s">
        <v>65</v>
      </c>
      <c r="B177" s="272"/>
      <c r="C177" s="272"/>
      <c r="D177" s="273"/>
      <c r="E177" s="274" t="s">
        <v>66</v>
      </c>
      <c r="F177" s="276" t="s">
        <v>67</v>
      </c>
      <c r="G177" s="276"/>
      <c r="H177" s="276"/>
      <c r="I177" s="276"/>
      <c r="J177" s="276" t="s">
        <v>68</v>
      </c>
      <c r="K177" s="276" t="s">
        <v>69</v>
      </c>
      <c r="L177" s="276" t="s">
        <v>75</v>
      </c>
      <c r="M177" s="295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31"/>
      <c r="F178" s="11" t="s">
        <v>13</v>
      </c>
      <c r="G178" s="11" t="s">
        <v>14</v>
      </c>
      <c r="H178" s="13" t="s">
        <v>17</v>
      </c>
      <c r="I178" s="83" t="s">
        <v>16</v>
      </c>
      <c r="J178" s="229"/>
      <c r="K178" s="229"/>
      <c r="L178" s="228"/>
      <c r="M178" s="295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96">
        <f>A161+A167+A173</f>
        <v>92743</v>
      </c>
      <c r="B179" s="280">
        <f>B161+B167+B173</f>
        <v>95216</v>
      </c>
      <c r="C179" s="280">
        <f>B179-A179</f>
        <v>2473</v>
      </c>
      <c r="D179" s="300">
        <f>D161+D167+D173</f>
        <v>6989000</v>
      </c>
      <c r="E179" s="303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97"/>
      <c r="B180" s="299"/>
      <c r="C180" s="299"/>
      <c r="D180" s="301"/>
      <c r="E180" s="304"/>
      <c r="F180" s="306" t="s">
        <v>71</v>
      </c>
      <c r="G180" s="307"/>
      <c r="H180" s="307"/>
      <c r="I180" s="307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297"/>
      <c r="B181" s="299"/>
      <c r="C181" s="299"/>
      <c r="D181" s="301"/>
      <c r="E181" s="304"/>
      <c r="F181" s="308" t="s">
        <v>79</v>
      </c>
      <c r="G181" s="309"/>
      <c r="H181" s="309"/>
      <c r="I181" s="309"/>
      <c r="J181" s="310">
        <f>A4+A11+A18+A25+A30+A37+A44+A51+A56+A63+A70+A77+A82+A89+A96+A103+A108+A115+A122+A129+A134+A141+A148+A155</f>
        <v>30300000</v>
      </c>
      <c r="K181" s="311"/>
      <c r="L181" s="312"/>
      <c r="M181" s="104"/>
      <c r="N181" s="105"/>
    </row>
    <row r="182" spans="1:15" ht="20.25" thickBot="1" x14ac:dyDescent="0.4">
      <c r="A182" s="298"/>
      <c r="B182" s="281"/>
      <c r="C182" s="281"/>
      <c r="D182" s="302"/>
      <c r="E182" s="305"/>
      <c r="F182" s="291" t="s">
        <v>80</v>
      </c>
      <c r="G182" s="284"/>
      <c r="H182" s="284"/>
      <c r="I182" s="284"/>
      <c r="J182" s="292">
        <f>I179+J180+K180+J181+L180</f>
        <v>36158000</v>
      </c>
      <c r="K182" s="293"/>
      <c r="L182" s="29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" workbookViewId="0">
      <selection activeCell="B4" sqref="B4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23" t="s">
        <v>0</v>
      </c>
      <c r="B1" s="224"/>
      <c r="C1" s="225" t="s">
        <v>1</v>
      </c>
      <c r="D1" s="225"/>
      <c r="E1" s="225"/>
      <c r="F1" s="225"/>
      <c r="G1" s="225"/>
      <c r="H1" s="225"/>
      <c r="I1" s="225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26" t="s">
        <v>8</v>
      </c>
      <c r="B2" s="227" t="s">
        <v>9</v>
      </c>
      <c r="C2" s="228"/>
      <c r="D2" s="228"/>
      <c r="E2" s="228"/>
      <c r="F2" s="227" t="s">
        <v>10</v>
      </c>
      <c r="G2" s="227"/>
      <c r="H2" s="227"/>
      <c r="I2" s="227"/>
      <c r="J2" s="227" t="s">
        <v>11</v>
      </c>
      <c r="K2" s="231" t="s">
        <v>12</v>
      </c>
      <c r="L2" s="230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26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27"/>
      <c r="K3" s="231"/>
      <c r="L3" s="230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230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3" t="s">
        <v>18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5"/>
      <c r="M5" s="27"/>
      <c r="N5" s="222"/>
      <c r="O5" s="222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23" t="s">
        <v>19</v>
      </c>
      <c r="B8" s="224"/>
      <c r="C8" s="225" t="str">
        <f>C1</f>
        <v>TIỀN NHÀ TRỌ THÁNG 01/2018</v>
      </c>
      <c r="D8" s="225"/>
      <c r="E8" s="225"/>
      <c r="F8" s="225"/>
      <c r="G8" s="225"/>
      <c r="H8" s="225"/>
      <c r="I8" s="225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26" t="str">
        <f>A2</f>
        <v>Tiền phòng Tháng 01</v>
      </c>
      <c r="B9" s="227" t="str">
        <f>B2</f>
        <v>Tiền điện Tháng 12</v>
      </c>
      <c r="C9" s="228"/>
      <c r="D9" s="228"/>
      <c r="E9" s="228"/>
      <c r="F9" s="227" t="str">
        <f>F2</f>
        <v>Tiền nước Tháng 12</v>
      </c>
      <c r="G9" s="227"/>
      <c r="H9" s="227"/>
      <c r="I9" s="227"/>
      <c r="J9" s="227" t="str">
        <f>J2</f>
        <v>Thuê bao truyền hình cáp Tháng 12</v>
      </c>
      <c r="K9" s="229" t="str">
        <f>K2</f>
        <v>Số tiền phải đóng (đồng)</v>
      </c>
      <c r="L9" s="230"/>
      <c r="M9" s="46"/>
      <c r="N9" s="15"/>
      <c r="O9" s="15"/>
      <c r="P9" s="15"/>
    </row>
    <row r="10" spans="1:17" ht="39.950000000000003" customHeight="1" x14ac:dyDescent="0.3">
      <c r="A10" s="226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27"/>
      <c r="K10" s="229"/>
      <c r="L10" s="230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230"/>
      <c r="M11" s="24"/>
      <c r="N11" s="25"/>
      <c r="O11" s="26"/>
      <c r="P11" s="26"/>
    </row>
    <row r="12" spans="1:17" s="50" customFormat="1" ht="20.100000000000001" customHeight="1" thickBot="1" x14ac:dyDescent="0.3">
      <c r="A12" s="236" t="str">
        <f>A5</f>
        <v xml:space="preserve">Lưu ý: Vui lòng thanh toán trước ngày 10/01/2018 tại địa chỉ nhà số 1454 Tỉnh lộ 10, P.Tân Tạo, Q.Bình Tân 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8"/>
      <c r="M12" s="49"/>
      <c r="N12" s="239"/>
      <c r="O12" s="239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23" t="s">
        <v>20</v>
      </c>
      <c r="B15" s="224"/>
      <c r="C15" s="225" t="str">
        <f>C1</f>
        <v>TIỀN NHÀ TRỌ THÁNG 01/2018</v>
      </c>
      <c r="D15" s="225"/>
      <c r="E15" s="225"/>
      <c r="F15" s="225"/>
      <c r="G15" s="225"/>
      <c r="H15" s="225"/>
      <c r="I15" s="225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26" t="str">
        <f>A2</f>
        <v>Tiền phòng Tháng 01</v>
      </c>
      <c r="B16" s="227" t="str">
        <f>B2</f>
        <v>Tiền điện Tháng 12</v>
      </c>
      <c r="C16" s="228"/>
      <c r="D16" s="228"/>
      <c r="E16" s="228"/>
      <c r="F16" s="227" t="str">
        <f>F2</f>
        <v>Tiền nước Tháng 12</v>
      </c>
      <c r="G16" s="227"/>
      <c r="H16" s="227"/>
      <c r="I16" s="227"/>
      <c r="J16" s="227" t="str">
        <f>J2</f>
        <v>Thuê bao truyền hình cáp Tháng 12</v>
      </c>
      <c r="K16" s="229" t="str">
        <f>K2</f>
        <v>Số tiền phải đóng (đồng)</v>
      </c>
      <c r="L16" s="230"/>
      <c r="M16" s="46"/>
      <c r="N16" s="15"/>
      <c r="O16" s="15"/>
      <c r="P16" s="15"/>
    </row>
    <row r="17" spans="1:16" ht="59.25" x14ac:dyDescent="0.3">
      <c r="A17" s="226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27"/>
      <c r="K17" s="229"/>
      <c r="L17" s="230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230"/>
      <c r="M18" s="24"/>
      <c r="N18" s="25"/>
      <c r="O18" s="26"/>
      <c r="P18" s="26"/>
    </row>
    <row r="19" spans="1:16" s="50" customFormat="1" ht="16.5" thickBot="1" x14ac:dyDescent="0.3">
      <c r="A19" s="236" t="str">
        <f>A5</f>
        <v xml:space="preserve">Lưu ý: Vui lòng thanh toán trước ngày 10/01/2018 tại địa chỉ nhà số 1454 Tỉnh lộ 10, P.Tân Tạo, Q.Bình Tân 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49"/>
      <c r="N19" s="239"/>
      <c r="O19" s="239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23" t="s">
        <v>22</v>
      </c>
      <c r="B22" s="224"/>
      <c r="C22" s="225" t="str">
        <f>C1</f>
        <v>TIỀN NHÀ TRỌ THÁNG 01/2018</v>
      </c>
      <c r="D22" s="225"/>
      <c r="E22" s="225"/>
      <c r="F22" s="225"/>
      <c r="G22" s="225"/>
      <c r="H22" s="225"/>
      <c r="I22" s="225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26" t="str">
        <f>A2</f>
        <v>Tiền phòng Tháng 01</v>
      </c>
      <c r="B23" s="227" t="str">
        <f>B2</f>
        <v>Tiền điện Tháng 12</v>
      </c>
      <c r="C23" s="228"/>
      <c r="D23" s="228"/>
      <c r="E23" s="228"/>
      <c r="F23" s="227" t="str">
        <f>F2</f>
        <v>Tiền nước Tháng 12</v>
      </c>
      <c r="G23" s="227"/>
      <c r="H23" s="227"/>
      <c r="I23" s="227"/>
      <c r="J23" s="227" t="str">
        <f>J2</f>
        <v>Thuê bao truyền hình cáp Tháng 12</v>
      </c>
      <c r="K23" s="229" t="str">
        <f>K2</f>
        <v>Số tiền phải đóng (đồng)</v>
      </c>
      <c r="L23" s="230"/>
      <c r="M23" s="46"/>
      <c r="N23" s="15"/>
      <c r="O23" s="15"/>
      <c r="P23" s="15"/>
    </row>
    <row r="24" spans="1:16" ht="59.25" x14ac:dyDescent="0.3">
      <c r="A24" s="226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27"/>
      <c r="K24" s="229"/>
      <c r="L24" s="23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230"/>
      <c r="M25" s="24"/>
      <c r="N25" s="25"/>
      <c r="O25" s="26"/>
      <c r="P25" s="26"/>
    </row>
    <row r="26" spans="1:16" s="50" customFormat="1" ht="16.5" thickBot="1" x14ac:dyDescent="0.3">
      <c r="A26" s="233" t="str">
        <f>A5</f>
        <v xml:space="preserve">Lưu ý: Vui lòng thanh toán trước ngày 10/01/2018 tại địa chỉ nhà số 1454 Tỉnh lộ 10, P.Tân Tạo, Q.Bình Tân 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6"/>
      <c r="M26" s="49"/>
      <c r="N26" s="239"/>
      <c r="O26" s="239"/>
    </row>
    <row r="27" spans="1:16" ht="21" thickTop="1" x14ac:dyDescent="0.3">
      <c r="A27" s="223" t="s">
        <v>24</v>
      </c>
      <c r="B27" s="224"/>
      <c r="C27" s="225" t="str">
        <f>C1</f>
        <v>TIỀN NHÀ TRỌ THÁNG 01/2018</v>
      </c>
      <c r="D27" s="225"/>
      <c r="E27" s="225"/>
      <c r="F27" s="225"/>
      <c r="G27" s="225"/>
      <c r="H27" s="225"/>
      <c r="I27" s="225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26" t="str">
        <f>A2</f>
        <v>Tiền phòng Tháng 01</v>
      </c>
      <c r="B28" s="227" t="str">
        <f>B2</f>
        <v>Tiền điện Tháng 12</v>
      </c>
      <c r="C28" s="228"/>
      <c r="D28" s="228"/>
      <c r="E28" s="228"/>
      <c r="F28" s="227" t="str">
        <f>F2</f>
        <v>Tiền nước Tháng 12</v>
      </c>
      <c r="G28" s="227"/>
      <c r="H28" s="227"/>
      <c r="I28" s="227"/>
      <c r="J28" s="227" t="str">
        <f>J2</f>
        <v>Thuê bao truyền hình cáp Tháng 12</v>
      </c>
      <c r="K28" s="229" t="str">
        <f>K2</f>
        <v>Số tiền phải đóng (đồng)</v>
      </c>
      <c r="L28" s="230"/>
      <c r="M28" s="46"/>
      <c r="N28" s="15"/>
      <c r="O28" s="15"/>
      <c r="P28" s="15"/>
    </row>
    <row r="29" spans="1:16" ht="59.25" x14ac:dyDescent="0.3">
      <c r="A29" s="226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27"/>
      <c r="K29" s="229"/>
      <c r="L29" s="230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230"/>
      <c r="M30" s="24"/>
      <c r="N30" s="25"/>
      <c r="O30" s="26"/>
      <c r="P30" s="26"/>
    </row>
    <row r="31" spans="1:16" s="50" customFormat="1" ht="16.5" thickBot="1" x14ac:dyDescent="0.3">
      <c r="A31" s="236" t="str">
        <f>A5</f>
        <v xml:space="preserve">Lưu ý: Vui lòng thanh toán trước ngày 10/01/2018 tại địa chỉ nhà số 1454 Tỉnh lộ 10, P.Tân Tạo, Q.Bình Tân 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8"/>
      <c r="M31" s="49"/>
      <c r="N31" s="239"/>
      <c r="O31" s="239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23" t="s">
        <v>27</v>
      </c>
      <c r="B34" s="224"/>
      <c r="C34" s="225" t="str">
        <f>C1</f>
        <v>TIỀN NHÀ TRỌ THÁNG 01/2018</v>
      </c>
      <c r="D34" s="225"/>
      <c r="E34" s="225"/>
      <c r="F34" s="225"/>
      <c r="G34" s="225"/>
      <c r="H34" s="225"/>
      <c r="I34" s="225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226" t="str">
        <f>A2</f>
        <v>Tiền phòng Tháng 01</v>
      </c>
      <c r="B35" s="227" t="str">
        <f>B2</f>
        <v>Tiền điện Tháng 12</v>
      </c>
      <c r="C35" s="228"/>
      <c r="D35" s="228"/>
      <c r="E35" s="228"/>
      <c r="F35" s="227" t="str">
        <f>F2</f>
        <v>Tiền nước Tháng 12</v>
      </c>
      <c r="G35" s="227"/>
      <c r="H35" s="227"/>
      <c r="I35" s="227"/>
      <c r="J35" s="227" t="str">
        <f>J2</f>
        <v>Thuê bao truyền hình cáp Tháng 12</v>
      </c>
      <c r="K35" s="229" t="str">
        <f>K2</f>
        <v>Số tiền phải đóng (đồng)</v>
      </c>
      <c r="L35" s="230"/>
      <c r="M35" s="46"/>
      <c r="N35" s="15"/>
      <c r="O35" s="15"/>
      <c r="P35" s="15"/>
    </row>
    <row r="36" spans="1:17" ht="39.950000000000003" customHeight="1" x14ac:dyDescent="0.3">
      <c r="A36" s="226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27"/>
      <c r="K36" s="229"/>
      <c r="L36" s="230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230"/>
      <c r="M37" s="24"/>
      <c r="N37" s="25"/>
      <c r="O37" s="26"/>
      <c r="P37" s="26"/>
    </row>
    <row r="38" spans="1:17" s="50" customFormat="1" ht="20.100000000000001" customHeight="1" thickBot="1" x14ac:dyDescent="0.3">
      <c r="A38" s="236" t="str">
        <f>A5</f>
        <v xml:space="preserve">Lưu ý: Vui lòng thanh toán trước ngày 10/01/2018 tại địa chỉ nhà số 1454 Tỉnh lộ 10, P.Tân Tạo, Q.Bình Tân 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8"/>
      <c r="M38" s="49"/>
      <c r="N38" s="239"/>
      <c r="O38" s="239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23" t="s">
        <v>28</v>
      </c>
      <c r="B41" s="224"/>
      <c r="C41" s="225" t="str">
        <f>C1</f>
        <v>TIỀN NHÀ TRỌ THÁNG 01/2018</v>
      </c>
      <c r="D41" s="225"/>
      <c r="E41" s="225"/>
      <c r="F41" s="225"/>
      <c r="G41" s="225"/>
      <c r="H41" s="225"/>
      <c r="I41" s="225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26" t="str">
        <f>A2</f>
        <v>Tiền phòng Tháng 01</v>
      </c>
      <c r="B42" s="227" t="str">
        <f>B2</f>
        <v>Tiền điện Tháng 12</v>
      </c>
      <c r="C42" s="228"/>
      <c r="D42" s="228"/>
      <c r="E42" s="228"/>
      <c r="F42" s="227" t="str">
        <f>F2</f>
        <v>Tiền nước Tháng 12</v>
      </c>
      <c r="G42" s="227"/>
      <c r="H42" s="227"/>
      <c r="I42" s="227"/>
      <c r="J42" s="227" t="str">
        <f>J2</f>
        <v>Thuê bao truyền hình cáp Tháng 12</v>
      </c>
      <c r="K42" s="229" t="str">
        <f>K2</f>
        <v>Số tiền phải đóng (đồng)</v>
      </c>
      <c r="L42" s="230"/>
      <c r="M42" s="46"/>
      <c r="N42" s="15"/>
      <c r="O42" s="15"/>
      <c r="P42" s="15"/>
    </row>
    <row r="43" spans="1:17" ht="39.950000000000003" customHeight="1" x14ac:dyDescent="0.3">
      <c r="A43" s="226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27"/>
      <c r="K43" s="229"/>
      <c r="L43" s="230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230"/>
      <c r="M44" s="24"/>
      <c r="N44" s="25"/>
      <c r="O44" s="26"/>
      <c r="P44" s="26"/>
    </row>
    <row r="45" spans="1:17" s="50" customFormat="1" ht="20.100000000000001" customHeight="1" thickBot="1" x14ac:dyDescent="0.3">
      <c r="A45" s="236" t="str">
        <f>A5</f>
        <v xml:space="preserve">Lưu ý: Vui lòng thanh toán trước ngày 10/01/2018 tại địa chỉ nhà số 1454 Tỉnh lộ 10, P.Tân Tạo, Q.Bình Tân </v>
      </c>
      <c r="B45" s="317"/>
      <c r="C45" s="317"/>
      <c r="D45" s="317"/>
      <c r="E45" s="317"/>
      <c r="F45" s="317"/>
      <c r="G45" s="317"/>
      <c r="H45" s="317"/>
      <c r="I45" s="317"/>
      <c r="J45" s="317"/>
      <c r="K45" s="317"/>
      <c r="L45" s="318"/>
      <c r="M45" s="49"/>
      <c r="N45" s="239"/>
      <c r="O45" s="239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23" t="s">
        <v>30</v>
      </c>
      <c r="B48" s="224"/>
      <c r="C48" s="225" t="str">
        <f>C1</f>
        <v>TIỀN NHÀ TRỌ THÁNG 01/2018</v>
      </c>
      <c r="D48" s="225"/>
      <c r="E48" s="225"/>
      <c r="F48" s="225"/>
      <c r="G48" s="225"/>
      <c r="H48" s="225"/>
      <c r="I48" s="225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26" t="str">
        <f>A2</f>
        <v>Tiền phòng Tháng 01</v>
      </c>
      <c r="B49" s="227" t="str">
        <f>B2</f>
        <v>Tiền điện Tháng 12</v>
      </c>
      <c r="C49" s="228"/>
      <c r="D49" s="228"/>
      <c r="E49" s="228"/>
      <c r="F49" s="227" t="str">
        <f>F2</f>
        <v>Tiền nước Tháng 12</v>
      </c>
      <c r="G49" s="227"/>
      <c r="H49" s="227"/>
      <c r="I49" s="227"/>
      <c r="J49" s="227" t="str">
        <f>J2</f>
        <v>Thuê bao truyền hình cáp Tháng 12</v>
      </c>
      <c r="K49" s="229" t="str">
        <f>K2</f>
        <v>Số tiền phải đóng (đồng)</v>
      </c>
      <c r="L49" s="230"/>
      <c r="M49" s="46"/>
      <c r="N49" s="15"/>
      <c r="O49" s="15"/>
      <c r="P49" s="15"/>
    </row>
    <row r="50" spans="1:16" ht="59.25" x14ac:dyDescent="0.3">
      <c r="A50" s="226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27"/>
      <c r="K50" s="229"/>
      <c r="L50" s="230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230"/>
      <c r="M51" s="24"/>
      <c r="N51" s="25"/>
      <c r="O51" s="26"/>
      <c r="P51" s="26"/>
    </row>
    <row r="52" spans="1:16" s="50" customFormat="1" ht="16.5" thickBot="1" x14ac:dyDescent="0.3">
      <c r="A52" s="236" t="str">
        <f>A5</f>
        <v xml:space="preserve">Lưu ý: Vui lòng thanh toán trước ngày 10/01/2018 tại địa chỉ nhà số 1454 Tỉnh lộ 10, P.Tân Tạo, Q.Bình Tân </v>
      </c>
      <c r="B52" s="317"/>
      <c r="C52" s="317"/>
      <c r="D52" s="317"/>
      <c r="E52" s="317"/>
      <c r="F52" s="317"/>
      <c r="G52" s="317"/>
      <c r="H52" s="317"/>
      <c r="I52" s="317"/>
      <c r="J52" s="317"/>
      <c r="K52" s="317"/>
      <c r="L52" s="318"/>
      <c r="M52" s="49"/>
      <c r="N52" s="239"/>
      <c r="O52" s="239"/>
    </row>
    <row r="53" spans="1:16" ht="21" thickTop="1" x14ac:dyDescent="0.3">
      <c r="A53" s="223" t="s">
        <v>31</v>
      </c>
      <c r="B53" s="224"/>
      <c r="C53" s="225" t="str">
        <f>C1</f>
        <v>TIỀN NHÀ TRỌ THÁNG 01/2018</v>
      </c>
      <c r="D53" s="225"/>
      <c r="E53" s="225"/>
      <c r="F53" s="225"/>
      <c r="G53" s="225"/>
      <c r="H53" s="225"/>
      <c r="I53" s="225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26" t="str">
        <f>A2</f>
        <v>Tiền phòng Tháng 01</v>
      </c>
      <c r="B54" s="227" t="str">
        <f>B2</f>
        <v>Tiền điện Tháng 12</v>
      </c>
      <c r="C54" s="228"/>
      <c r="D54" s="228"/>
      <c r="E54" s="228"/>
      <c r="F54" s="227" t="str">
        <f>I3</f>
        <v>Thành tiền</v>
      </c>
      <c r="G54" s="227"/>
      <c r="H54" s="227"/>
      <c r="I54" s="227"/>
      <c r="J54" s="227" t="str">
        <f>J2</f>
        <v>Thuê bao truyền hình cáp Tháng 12</v>
      </c>
      <c r="K54" s="229" t="str">
        <f>K2</f>
        <v>Số tiền phải đóng (đồng)</v>
      </c>
      <c r="L54" s="230"/>
      <c r="M54" s="46"/>
      <c r="N54" s="15"/>
      <c r="O54" s="15"/>
      <c r="P54" s="15"/>
    </row>
    <row r="55" spans="1:16" ht="59.25" x14ac:dyDescent="0.3">
      <c r="A55" s="226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27"/>
      <c r="K55" s="229"/>
      <c r="L55" s="230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230"/>
      <c r="M56" s="24"/>
      <c r="N56" s="25"/>
      <c r="O56" s="26"/>
      <c r="P56" s="26"/>
    </row>
    <row r="57" spans="1:16" s="50" customFormat="1" ht="16.5" thickBot="1" x14ac:dyDescent="0.3">
      <c r="A57" s="236" t="str">
        <f>A5</f>
        <v xml:space="preserve">Lưu ý: Vui lòng thanh toán trước ngày 10/01/2018 tại địa chỉ nhà số 1454 Tỉnh lộ 10, P.Tân Tạo, Q.Bình Tân </v>
      </c>
      <c r="B57" s="317"/>
      <c r="C57" s="317"/>
      <c r="D57" s="317"/>
      <c r="E57" s="317"/>
      <c r="F57" s="317"/>
      <c r="G57" s="317"/>
      <c r="H57" s="317"/>
      <c r="I57" s="317"/>
      <c r="J57" s="317"/>
      <c r="K57" s="317"/>
      <c r="L57" s="318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23" t="s">
        <v>32</v>
      </c>
      <c r="B60" s="224"/>
      <c r="C60" s="225" t="str">
        <f>C1</f>
        <v>TIỀN NHÀ TRỌ THÁNG 01/2018</v>
      </c>
      <c r="D60" s="225"/>
      <c r="E60" s="225"/>
      <c r="F60" s="225"/>
      <c r="G60" s="225"/>
      <c r="H60" s="225"/>
      <c r="I60" s="225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43" t="str">
        <f>A2</f>
        <v>Tiền phòng Tháng 01</v>
      </c>
      <c r="B61" s="245" t="str">
        <f>B2</f>
        <v>Tiền điện Tháng 12</v>
      </c>
      <c r="C61" s="260"/>
      <c r="D61" s="260"/>
      <c r="E61" s="261"/>
      <c r="F61" s="245" t="str">
        <f>F2</f>
        <v>Tiền nước Tháng 12</v>
      </c>
      <c r="G61" s="246"/>
      <c r="H61" s="246"/>
      <c r="I61" s="247"/>
      <c r="J61" s="248" t="str">
        <f>J2</f>
        <v>Thuê bao truyền hình cáp Tháng 12</v>
      </c>
      <c r="K61" s="250" t="str">
        <f>K2</f>
        <v>Số tiền phải đóng (đồng)</v>
      </c>
      <c r="L61" s="230"/>
      <c r="M61" s="46"/>
      <c r="N61" s="15"/>
      <c r="O61" s="15"/>
      <c r="P61" s="15"/>
    </row>
    <row r="62" spans="1:16" ht="59.25" x14ac:dyDescent="0.3">
      <c r="A62" s="244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49"/>
      <c r="K62" s="251"/>
      <c r="L62" s="230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230"/>
      <c r="M63" s="24"/>
      <c r="N63" s="25"/>
      <c r="O63" s="26"/>
      <c r="P63" s="26"/>
    </row>
    <row r="64" spans="1:16" s="50" customFormat="1" ht="16.5" thickBot="1" x14ac:dyDescent="0.3">
      <c r="A64" s="233" t="str">
        <f>A5</f>
        <v xml:space="preserve">Lưu ý: Vui lòng thanh toán trước ngày 10/01/2018 tại địa chỉ nhà số 1454 Tỉnh lộ 10, P.Tân Tạo, Q.Bình Tân </v>
      </c>
      <c r="B64" s="264"/>
      <c r="C64" s="264"/>
      <c r="D64" s="264"/>
      <c r="E64" s="264"/>
      <c r="F64" s="264"/>
      <c r="G64" s="264"/>
      <c r="H64" s="264"/>
      <c r="I64" s="264"/>
      <c r="J64" s="264"/>
      <c r="K64" s="264"/>
      <c r="L64" s="265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23" t="s">
        <v>35</v>
      </c>
      <c r="B67" s="224"/>
      <c r="C67" s="225" t="str">
        <f>C1</f>
        <v>TIỀN NHÀ TRỌ THÁNG 01/2018</v>
      </c>
      <c r="D67" s="225"/>
      <c r="E67" s="225"/>
      <c r="F67" s="225"/>
      <c r="G67" s="225"/>
      <c r="H67" s="225"/>
      <c r="I67" s="225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43" t="str">
        <f>A2</f>
        <v>Tiền phòng Tháng 01</v>
      </c>
      <c r="B68" s="245" t="str">
        <f>B2</f>
        <v>Tiền điện Tháng 12</v>
      </c>
      <c r="C68" s="260"/>
      <c r="D68" s="260"/>
      <c r="E68" s="261"/>
      <c r="F68" s="245" t="str">
        <f>F2</f>
        <v>Tiền nước Tháng 12</v>
      </c>
      <c r="G68" s="246"/>
      <c r="H68" s="246"/>
      <c r="I68" s="247"/>
      <c r="J68" s="248" t="str">
        <f>J2</f>
        <v>Thuê bao truyền hình cáp Tháng 12</v>
      </c>
      <c r="K68" s="250" t="str">
        <f>K2</f>
        <v>Số tiền phải đóng (đồng)</v>
      </c>
      <c r="L68" s="230"/>
      <c r="M68" s="46"/>
      <c r="N68" s="15"/>
      <c r="O68" s="15"/>
      <c r="P68" s="15"/>
    </row>
    <row r="69" spans="1:16" ht="59.25" x14ac:dyDescent="0.3">
      <c r="A69" s="244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49"/>
      <c r="K69" s="251"/>
      <c r="L69" s="230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230"/>
      <c r="M70" s="24"/>
      <c r="N70" s="25"/>
      <c r="O70" s="26"/>
      <c r="P70" s="26"/>
    </row>
    <row r="71" spans="1:16" s="50" customFormat="1" ht="16.5" thickBot="1" x14ac:dyDescent="0.3">
      <c r="A71" s="233" t="str">
        <f>A5</f>
        <v xml:space="preserve">Lưu ý: Vui lòng thanh toán trước ngày 10/01/2018 tại địa chỉ nhà số 1454 Tỉnh lộ 10, P.Tân Tạo, Q.Bình Tân </v>
      </c>
      <c r="B71" s="264"/>
      <c r="C71" s="264"/>
      <c r="D71" s="264"/>
      <c r="E71" s="264"/>
      <c r="F71" s="264"/>
      <c r="G71" s="264"/>
      <c r="H71" s="264"/>
      <c r="I71" s="264"/>
      <c r="J71" s="264"/>
      <c r="K71" s="264"/>
      <c r="L71" s="265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23" t="s">
        <v>38</v>
      </c>
      <c r="B74" s="224"/>
      <c r="C74" s="225" t="str">
        <f>C1</f>
        <v>TIỀN NHÀ TRỌ THÁNG 01/2018</v>
      </c>
      <c r="D74" s="225"/>
      <c r="E74" s="225"/>
      <c r="F74" s="225"/>
      <c r="G74" s="225"/>
      <c r="H74" s="225"/>
      <c r="I74" s="225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43" t="str">
        <f>A2</f>
        <v>Tiền phòng Tháng 01</v>
      </c>
      <c r="B75" s="245" t="str">
        <f>B2</f>
        <v>Tiền điện Tháng 12</v>
      </c>
      <c r="C75" s="260"/>
      <c r="D75" s="260"/>
      <c r="E75" s="261"/>
      <c r="F75" s="245" t="str">
        <f>F2</f>
        <v>Tiền nước Tháng 12</v>
      </c>
      <c r="G75" s="246"/>
      <c r="H75" s="246"/>
      <c r="I75" s="247"/>
      <c r="J75" s="248" t="str">
        <f>J2</f>
        <v>Thuê bao truyền hình cáp Tháng 12</v>
      </c>
      <c r="K75" s="250" t="str">
        <f>K2</f>
        <v>Số tiền phải đóng (đồng)</v>
      </c>
      <c r="L75" s="230"/>
      <c r="M75" s="46"/>
      <c r="N75" s="15"/>
      <c r="O75" s="15"/>
      <c r="P75" s="15"/>
    </row>
    <row r="76" spans="1:16" ht="59.25" x14ac:dyDescent="0.3">
      <c r="A76" s="244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49"/>
      <c r="K76" s="251"/>
      <c r="L76" s="230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230"/>
      <c r="M77" s="24"/>
      <c r="N77" s="25"/>
      <c r="O77" s="26"/>
      <c r="P77" s="26"/>
    </row>
    <row r="78" spans="1:16" s="50" customFormat="1" ht="16.5" thickBot="1" x14ac:dyDescent="0.3">
      <c r="A78" s="233" t="str">
        <f>A5</f>
        <v xml:space="preserve">Lưu ý: Vui lòng thanh toán trước ngày 10/01/2018 tại địa chỉ nhà số 1454 Tỉnh lộ 10, P.Tân Tạo, Q.Bình Tân </v>
      </c>
      <c r="B78" s="264"/>
      <c r="C78" s="264"/>
      <c r="D78" s="264"/>
      <c r="E78" s="264"/>
      <c r="F78" s="264"/>
      <c r="G78" s="264"/>
      <c r="H78" s="264"/>
      <c r="I78" s="264"/>
      <c r="J78" s="264"/>
      <c r="K78" s="264"/>
      <c r="L78" s="265"/>
      <c r="M78" s="64"/>
      <c r="N78" s="65"/>
      <c r="O78" s="66"/>
    </row>
    <row r="79" spans="1:16" ht="21" thickTop="1" x14ac:dyDescent="0.3">
      <c r="A79" s="223" t="s">
        <v>41</v>
      </c>
      <c r="B79" s="224"/>
      <c r="C79" s="225" t="str">
        <f>C1</f>
        <v>TIỀN NHÀ TRỌ THÁNG 01/2018</v>
      </c>
      <c r="D79" s="225"/>
      <c r="E79" s="225"/>
      <c r="F79" s="225"/>
      <c r="G79" s="225"/>
      <c r="H79" s="225"/>
      <c r="I79" s="225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43" t="str">
        <f>A2</f>
        <v>Tiền phòng Tháng 01</v>
      </c>
      <c r="B80" s="245" t="str">
        <f>B2</f>
        <v>Tiền điện Tháng 12</v>
      </c>
      <c r="C80" s="260"/>
      <c r="D80" s="260"/>
      <c r="E80" s="261"/>
      <c r="F80" s="245" t="str">
        <f>F2</f>
        <v>Tiền nước Tháng 12</v>
      </c>
      <c r="G80" s="246"/>
      <c r="H80" s="246"/>
      <c r="I80" s="247"/>
      <c r="J80" s="248" t="str">
        <f>J2</f>
        <v>Thuê bao truyền hình cáp Tháng 12</v>
      </c>
      <c r="K80" s="250" t="str">
        <f>K2</f>
        <v>Số tiền phải đóng (đồng)</v>
      </c>
      <c r="L80" s="230"/>
      <c r="M80" s="46"/>
      <c r="N80" s="15"/>
      <c r="O80" s="15"/>
      <c r="P80" s="15"/>
    </row>
    <row r="81" spans="1:16" ht="59.25" x14ac:dyDescent="0.3">
      <c r="A81" s="244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49"/>
      <c r="K81" s="251"/>
      <c r="L81" s="230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230"/>
      <c r="M82" s="24"/>
      <c r="N82" s="25"/>
      <c r="O82" s="26"/>
      <c r="P82" s="26"/>
    </row>
    <row r="83" spans="1:16" s="50" customFormat="1" ht="16.5" thickBot="1" x14ac:dyDescent="0.3">
      <c r="A83" s="233" t="str">
        <f>A5</f>
        <v xml:space="preserve">Lưu ý: Vui lòng thanh toán trước ngày 10/01/2018 tại địa chỉ nhà số 1454 Tỉnh lộ 10, P.Tân Tạo, Q.Bình Tân </v>
      </c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5"/>
      <c r="M83" s="49"/>
      <c r="N83" s="239"/>
      <c r="O83" s="239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23" t="s">
        <v>44</v>
      </c>
      <c r="B86" s="224"/>
      <c r="C86" s="225" t="str">
        <f>C1</f>
        <v>TIỀN NHÀ TRỌ THÁNG 01/2018</v>
      </c>
      <c r="D86" s="225"/>
      <c r="E86" s="225"/>
      <c r="F86" s="225"/>
      <c r="G86" s="225"/>
      <c r="H86" s="225"/>
      <c r="I86" s="225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43" t="str">
        <f>A2</f>
        <v>Tiền phòng Tháng 01</v>
      </c>
      <c r="B87" s="245" t="str">
        <f>B2</f>
        <v>Tiền điện Tháng 12</v>
      </c>
      <c r="C87" s="260"/>
      <c r="D87" s="260"/>
      <c r="E87" s="261"/>
      <c r="F87" s="245" t="str">
        <f>F2</f>
        <v>Tiền nước Tháng 12</v>
      </c>
      <c r="G87" s="246"/>
      <c r="H87" s="246"/>
      <c r="I87" s="247"/>
      <c r="J87" s="248" t="str">
        <f>J2</f>
        <v>Thuê bao truyền hình cáp Tháng 12</v>
      </c>
      <c r="K87" s="250" t="str">
        <f>K2</f>
        <v>Số tiền phải đóng (đồng)</v>
      </c>
      <c r="L87" s="230"/>
      <c r="M87" s="46"/>
      <c r="N87" s="15"/>
      <c r="O87" s="15"/>
      <c r="P87" s="15"/>
    </row>
    <row r="88" spans="1:16" ht="59.25" x14ac:dyDescent="0.3">
      <c r="A88" s="244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49"/>
      <c r="K88" s="251"/>
      <c r="L88" s="230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230"/>
      <c r="M89" s="24"/>
      <c r="N89" s="25"/>
      <c r="O89" s="26"/>
      <c r="P89" s="26"/>
    </row>
    <row r="90" spans="1:16" s="50" customFormat="1" ht="16.5" thickBot="1" x14ac:dyDescent="0.3">
      <c r="A90" s="233" t="str">
        <f>A5</f>
        <v xml:space="preserve">Lưu ý: Vui lòng thanh toán trước ngày 10/01/2018 tại địa chỉ nhà số 1454 Tỉnh lộ 10, P.Tân Tạo, Q.Bình Tân </v>
      </c>
      <c r="B90" s="264"/>
      <c r="C90" s="264"/>
      <c r="D90" s="264"/>
      <c r="E90" s="264"/>
      <c r="F90" s="264"/>
      <c r="G90" s="264"/>
      <c r="H90" s="264"/>
      <c r="I90" s="264"/>
      <c r="J90" s="264"/>
      <c r="K90" s="264"/>
      <c r="L90" s="265"/>
      <c r="M90" s="49"/>
      <c r="N90" s="239"/>
      <c r="O90" s="239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23" t="s">
        <v>45</v>
      </c>
      <c r="B93" s="224"/>
      <c r="C93" s="225" t="str">
        <f>C1</f>
        <v>TIỀN NHÀ TRỌ THÁNG 01/2018</v>
      </c>
      <c r="D93" s="225"/>
      <c r="E93" s="225"/>
      <c r="F93" s="225"/>
      <c r="G93" s="225"/>
      <c r="H93" s="225"/>
      <c r="I93" s="225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66" t="s">
        <v>3</v>
      </c>
      <c r="B94" s="245" t="str">
        <f>B2</f>
        <v>Tiền điện Tháng 12</v>
      </c>
      <c r="C94" s="260"/>
      <c r="D94" s="260"/>
      <c r="E94" s="261"/>
      <c r="F94" s="245" t="str">
        <f>F2</f>
        <v>Tiền nước Tháng 12</v>
      </c>
      <c r="G94" s="246"/>
      <c r="H94" s="246"/>
      <c r="I94" s="247"/>
      <c r="J94" s="248" t="str">
        <f>J9</f>
        <v>Thuê bao truyền hình cáp Tháng 12</v>
      </c>
      <c r="K94" s="250" t="str">
        <f>K87</f>
        <v>Số tiền phải đóng (đồng)</v>
      </c>
      <c r="L94" s="230"/>
      <c r="M94" s="46"/>
      <c r="N94" s="15"/>
      <c r="O94" s="15"/>
      <c r="P94" s="15"/>
    </row>
    <row r="95" spans="1:16" ht="59.25" x14ac:dyDescent="0.3">
      <c r="A95" s="267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49"/>
      <c r="K95" s="251"/>
      <c r="L95" s="230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230"/>
      <c r="M96" s="24"/>
      <c r="N96" s="25"/>
      <c r="O96" s="26"/>
      <c r="P96" s="26"/>
    </row>
    <row r="97" spans="1:16" s="50" customFormat="1" ht="16.5" thickBot="1" x14ac:dyDescent="0.3">
      <c r="A97" s="233" t="str">
        <f>A5</f>
        <v xml:space="preserve">Lưu ý: Vui lòng thanh toán trước ngày 10/01/2018 tại địa chỉ nhà số 1454 Tỉnh lộ 10, P.Tân Tạo, Q.Bình Tân </v>
      </c>
      <c r="B97" s="264"/>
      <c r="C97" s="264"/>
      <c r="D97" s="264"/>
      <c r="E97" s="264"/>
      <c r="F97" s="264"/>
      <c r="G97" s="264"/>
      <c r="H97" s="264"/>
      <c r="I97" s="264"/>
      <c r="J97" s="264"/>
      <c r="K97" s="264"/>
      <c r="L97" s="265"/>
      <c r="M97" s="49"/>
      <c r="N97" s="239"/>
      <c r="O97" s="239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23" t="s">
        <v>47</v>
      </c>
      <c r="B100" s="224"/>
      <c r="C100" s="225" t="str">
        <f>C1</f>
        <v>TIỀN NHÀ TRỌ THÁNG 01/2018</v>
      </c>
      <c r="D100" s="225"/>
      <c r="E100" s="225"/>
      <c r="F100" s="225"/>
      <c r="G100" s="225"/>
      <c r="H100" s="225"/>
      <c r="I100" s="225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43" t="str">
        <f>A2</f>
        <v>Tiền phòng Tháng 01</v>
      </c>
      <c r="B101" s="245" t="str">
        <f>B2</f>
        <v>Tiền điện Tháng 12</v>
      </c>
      <c r="C101" s="260"/>
      <c r="D101" s="260"/>
      <c r="E101" s="261"/>
      <c r="F101" s="245" t="str">
        <f>F2</f>
        <v>Tiền nước Tháng 12</v>
      </c>
      <c r="G101" s="246"/>
      <c r="H101" s="246"/>
      <c r="I101" s="247"/>
      <c r="J101" s="248" t="str">
        <f>J2</f>
        <v>Thuê bao truyền hình cáp Tháng 12</v>
      </c>
      <c r="K101" s="250" t="str">
        <f>K2</f>
        <v>Số tiền phải đóng (đồng)</v>
      </c>
      <c r="L101" s="230"/>
      <c r="M101" s="46"/>
      <c r="N101" s="15"/>
      <c r="O101" s="15"/>
      <c r="P101" s="15"/>
    </row>
    <row r="102" spans="1:16" ht="59.25" x14ac:dyDescent="0.3">
      <c r="A102" s="244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49"/>
      <c r="K102" s="251"/>
      <c r="L102" s="230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230"/>
      <c r="M103" s="24"/>
      <c r="N103" s="25"/>
      <c r="O103" s="26"/>
      <c r="P103" s="26"/>
    </row>
    <row r="104" spans="1:16" s="50" customFormat="1" ht="16.5" thickBot="1" x14ac:dyDescent="0.3">
      <c r="A104" s="233" t="str">
        <f>A5</f>
        <v xml:space="preserve">Lưu ý: Vui lòng thanh toán trước ngày 10/01/2018 tại địa chỉ nhà số 1454 Tỉnh lộ 10, P.Tân Tạo, Q.Bình Tân </v>
      </c>
      <c r="B104" s="264"/>
      <c r="C104" s="264"/>
      <c r="D104" s="264"/>
      <c r="E104" s="264"/>
      <c r="F104" s="264"/>
      <c r="G104" s="264"/>
      <c r="H104" s="264"/>
      <c r="I104" s="264"/>
      <c r="J104" s="264"/>
      <c r="K104" s="264"/>
      <c r="L104" s="265"/>
      <c r="M104" s="72">
        <v>706</v>
      </c>
      <c r="N104" s="73">
        <v>732</v>
      </c>
      <c r="O104" s="73"/>
    </row>
    <row r="105" spans="1:16" ht="21" thickTop="1" x14ac:dyDescent="0.3">
      <c r="A105" s="223" t="s">
        <v>49</v>
      </c>
      <c r="B105" s="224"/>
      <c r="C105" s="225" t="str">
        <f>C1</f>
        <v>TIỀN NHÀ TRỌ THÁNG 01/2018</v>
      </c>
      <c r="D105" s="225"/>
      <c r="E105" s="225"/>
      <c r="F105" s="225"/>
      <c r="G105" s="225"/>
      <c r="H105" s="225"/>
      <c r="I105" s="225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43" t="str">
        <f>A2</f>
        <v>Tiền phòng Tháng 01</v>
      </c>
      <c r="B106" s="245" t="str">
        <f>B2</f>
        <v>Tiền điện Tháng 12</v>
      </c>
      <c r="C106" s="260"/>
      <c r="D106" s="260"/>
      <c r="E106" s="261"/>
      <c r="F106" s="245" t="str">
        <f>F2</f>
        <v>Tiền nước Tháng 12</v>
      </c>
      <c r="G106" s="246"/>
      <c r="H106" s="246"/>
      <c r="I106" s="247"/>
      <c r="J106" s="248" t="str">
        <f>J2</f>
        <v>Thuê bao truyền hình cáp Tháng 12</v>
      </c>
      <c r="K106" s="250" t="str">
        <f>K2</f>
        <v>Số tiền phải đóng (đồng)</v>
      </c>
      <c r="L106" s="230"/>
      <c r="M106" s="14"/>
      <c r="N106" s="15"/>
      <c r="O106" s="15"/>
      <c r="P106" s="15"/>
    </row>
    <row r="107" spans="1:16" ht="59.25" x14ac:dyDescent="0.3">
      <c r="A107" s="244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49"/>
      <c r="K107" s="251"/>
      <c r="L107" s="230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230"/>
      <c r="M108" s="24"/>
      <c r="N108" s="25"/>
      <c r="O108" s="26"/>
      <c r="P108" s="26"/>
    </row>
    <row r="109" spans="1:16" s="50" customFormat="1" ht="16.5" thickBot="1" x14ac:dyDescent="0.3">
      <c r="A109" s="233" t="str">
        <f>A5</f>
        <v xml:space="preserve">Lưu ý: Vui lòng thanh toán trước ngày 10/01/2018 tại địa chỉ nhà số 1454 Tỉnh lộ 10, P.Tân Tạo, Q.Bình Tân </v>
      </c>
      <c r="B109" s="264"/>
      <c r="C109" s="264"/>
      <c r="D109" s="264"/>
      <c r="E109" s="264"/>
      <c r="F109" s="264"/>
      <c r="G109" s="264"/>
      <c r="H109" s="264"/>
      <c r="I109" s="264"/>
      <c r="J109" s="264"/>
      <c r="K109" s="264"/>
      <c r="L109" s="265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23" t="s">
        <v>50</v>
      </c>
      <c r="B112" s="224"/>
      <c r="C112" s="225" t="str">
        <f>C1</f>
        <v>TIỀN NHÀ TRỌ THÁNG 01/2018</v>
      </c>
      <c r="D112" s="225"/>
      <c r="E112" s="225"/>
      <c r="F112" s="225"/>
      <c r="G112" s="225"/>
      <c r="H112" s="225"/>
      <c r="I112" s="225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43" t="str">
        <f>A2</f>
        <v>Tiền phòng Tháng 01</v>
      </c>
      <c r="B113" s="245" t="str">
        <f>B2</f>
        <v>Tiền điện Tháng 12</v>
      </c>
      <c r="C113" s="260"/>
      <c r="D113" s="260"/>
      <c r="E113" s="261"/>
      <c r="F113" s="245" t="str">
        <f>F2</f>
        <v>Tiền nước Tháng 12</v>
      </c>
      <c r="G113" s="246"/>
      <c r="H113" s="246"/>
      <c r="I113" s="247"/>
      <c r="J113" s="248" t="str">
        <f>J2</f>
        <v>Thuê bao truyền hình cáp Tháng 12</v>
      </c>
      <c r="K113" s="250" t="str">
        <f>K2</f>
        <v>Số tiền phải đóng (đồng)</v>
      </c>
      <c r="L113" s="230"/>
      <c r="M113" s="46"/>
      <c r="N113" s="15"/>
      <c r="O113" s="15"/>
      <c r="P113" s="15"/>
    </row>
    <row r="114" spans="1:16" ht="59.25" x14ac:dyDescent="0.3">
      <c r="A114" s="244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49"/>
      <c r="K114" s="251"/>
      <c r="L114" s="230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230"/>
      <c r="M115" s="24"/>
      <c r="N115" s="25"/>
      <c r="O115" s="26"/>
      <c r="P115" s="26"/>
    </row>
    <row r="116" spans="1:16" s="50" customFormat="1" ht="16.5" thickBot="1" x14ac:dyDescent="0.3">
      <c r="A116" s="233" t="str">
        <f>A5</f>
        <v xml:space="preserve">Lưu ý: Vui lòng thanh toán trước ngày 10/01/2018 tại địa chỉ nhà số 1454 Tỉnh lộ 10, P.Tân Tạo, Q.Bình Tân </v>
      </c>
      <c r="B116" s="264"/>
      <c r="C116" s="264"/>
      <c r="D116" s="264"/>
      <c r="E116" s="264"/>
      <c r="F116" s="264"/>
      <c r="G116" s="264"/>
      <c r="H116" s="264"/>
      <c r="I116" s="264"/>
      <c r="J116" s="264"/>
      <c r="K116" s="264"/>
      <c r="L116" s="265"/>
      <c r="M116" s="72">
        <v>926</v>
      </c>
      <c r="N116" s="239">
        <v>955</v>
      </c>
      <c r="O116" s="239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23" t="s">
        <v>52</v>
      </c>
      <c r="B119" s="224"/>
      <c r="C119" s="225" t="str">
        <f>C1</f>
        <v>TIỀN NHÀ TRỌ THÁNG 01/2018</v>
      </c>
      <c r="D119" s="225"/>
      <c r="E119" s="225"/>
      <c r="F119" s="225"/>
      <c r="G119" s="225"/>
      <c r="H119" s="225"/>
      <c r="I119" s="225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43" t="str">
        <f>A2</f>
        <v>Tiền phòng Tháng 01</v>
      </c>
      <c r="B120" s="245" t="str">
        <f>B2</f>
        <v>Tiền điện Tháng 12</v>
      </c>
      <c r="C120" s="260"/>
      <c r="D120" s="260"/>
      <c r="E120" s="261"/>
      <c r="F120" s="245" t="str">
        <f>F2</f>
        <v>Tiền nước Tháng 12</v>
      </c>
      <c r="G120" s="246"/>
      <c r="H120" s="246"/>
      <c r="I120" s="247"/>
      <c r="J120" s="248" t="str">
        <f>J2</f>
        <v>Thuê bao truyền hình cáp Tháng 12</v>
      </c>
      <c r="K120" s="250" t="str">
        <f>K2</f>
        <v>Số tiền phải đóng (đồng)</v>
      </c>
      <c r="L120" s="230"/>
      <c r="M120" s="14"/>
      <c r="N120" s="15"/>
      <c r="O120" s="15"/>
      <c r="P120" s="15"/>
    </row>
    <row r="121" spans="1:16" ht="59.25" x14ac:dyDescent="0.3">
      <c r="A121" s="244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49"/>
      <c r="K121" s="251"/>
      <c r="L121" s="230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230"/>
      <c r="M122" s="24"/>
      <c r="N122" s="25"/>
      <c r="O122" s="26"/>
      <c r="P122" s="26"/>
    </row>
    <row r="123" spans="1:16" s="50" customFormat="1" ht="16.5" thickBot="1" x14ac:dyDescent="0.3">
      <c r="A123" s="319" t="str">
        <f>A5</f>
        <v xml:space="preserve">Lưu ý: Vui lòng thanh toán trước ngày 10/01/2018 tại địa chỉ nhà số 1454 Tỉnh lộ 10, P.Tân Tạo, Q.Bình Tân </v>
      </c>
      <c r="B123" s="320"/>
      <c r="C123" s="320"/>
      <c r="D123" s="320"/>
      <c r="E123" s="320"/>
      <c r="F123" s="320"/>
      <c r="G123" s="320"/>
      <c r="H123" s="320"/>
      <c r="I123" s="320"/>
      <c r="J123" s="320"/>
      <c r="K123" s="320"/>
      <c r="L123" s="321"/>
      <c r="M123" s="49"/>
      <c r="N123" s="239"/>
      <c r="O123" s="239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23" t="s">
        <v>55</v>
      </c>
      <c r="B126" s="224"/>
      <c r="C126" s="225" t="str">
        <f>C1</f>
        <v>TIỀN NHÀ TRỌ THÁNG 01/2018</v>
      </c>
      <c r="D126" s="225"/>
      <c r="E126" s="225"/>
      <c r="F126" s="225"/>
      <c r="G126" s="225"/>
      <c r="H126" s="225"/>
      <c r="I126" s="225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43" t="str">
        <f>A2</f>
        <v>Tiền phòng Tháng 01</v>
      </c>
      <c r="B127" s="245" t="str">
        <f>B2</f>
        <v>Tiền điện Tháng 12</v>
      </c>
      <c r="C127" s="260"/>
      <c r="D127" s="260"/>
      <c r="E127" s="261"/>
      <c r="F127" s="245" t="str">
        <f>F2</f>
        <v>Tiền nước Tháng 12</v>
      </c>
      <c r="G127" s="246"/>
      <c r="H127" s="246"/>
      <c r="I127" s="247"/>
      <c r="J127" s="248" t="str">
        <f>J2</f>
        <v>Thuê bao truyền hình cáp Tháng 12</v>
      </c>
      <c r="K127" s="250" t="str">
        <f>K2</f>
        <v>Số tiền phải đóng (đồng)</v>
      </c>
      <c r="L127" s="230"/>
      <c r="M127" s="46"/>
      <c r="N127" s="15"/>
      <c r="O127" s="15"/>
      <c r="P127" s="15"/>
    </row>
    <row r="128" spans="1:16" ht="59.25" x14ac:dyDescent="0.3">
      <c r="A128" s="244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49"/>
      <c r="K128" s="251"/>
      <c r="L128" s="230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230"/>
      <c r="M129" s="24"/>
      <c r="N129" s="25"/>
      <c r="O129" s="26"/>
      <c r="P129" s="26"/>
    </row>
    <row r="130" spans="1:17" s="50" customFormat="1" ht="20.100000000000001" customHeight="1" thickBot="1" x14ac:dyDescent="0.3">
      <c r="A130" s="233" t="str">
        <f>A5</f>
        <v xml:space="preserve">Lưu ý: Vui lòng thanh toán trước ngày 10/01/2018 tại địa chỉ nhà số 1454 Tỉnh lộ 10, P.Tân Tạo, Q.Bình Tân </v>
      </c>
      <c r="B130" s="264"/>
      <c r="C130" s="264"/>
      <c r="D130" s="264"/>
      <c r="E130" s="264"/>
      <c r="F130" s="264"/>
      <c r="G130" s="264"/>
      <c r="H130" s="264"/>
      <c r="I130" s="264"/>
      <c r="J130" s="264"/>
      <c r="K130" s="264"/>
      <c r="L130" s="265"/>
      <c r="M130" s="72"/>
      <c r="N130" s="239"/>
      <c r="O130" s="239"/>
    </row>
    <row r="131" spans="1:17" ht="30" customHeight="1" thickTop="1" x14ac:dyDescent="0.3">
      <c r="A131" s="223" t="s">
        <v>56</v>
      </c>
      <c r="B131" s="224"/>
      <c r="C131" s="225" t="str">
        <f>C1</f>
        <v>TIỀN NHÀ TRỌ THÁNG 01/2018</v>
      </c>
      <c r="D131" s="225"/>
      <c r="E131" s="225"/>
      <c r="F131" s="225"/>
      <c r="G131" s="225"/>
      <c r="H131" s="225"/>
      <c r="I131" s="225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43" t="str">
        <f>A2</f>
        <v>Tiền phòng Tháng 01</v>
      </c>
      <c r="B132" s="245" t="str">
        <f>B2</f>
        <v>Tiền điện Tháng 12</v>
      </c>
      <c r="C132" s="260"/>
      <c r="D132" s="260"/>
      <c r="E132" s="261"/>
      <c r="F132" s="245" t="str">
        <f>F127</f>
        <v>Tiền nước Tháng 12</v>
      </c>
      <c r="G132" s="246"/>
      <c r="H132" s="246"/>
      <c r="I132" s="247"/>
      <c r="J132" s="248" t="str">
        <f>J2</f>
        <v>Thuê bao truyền hình cáp Tháng 12</v>
      </c>
      <c r="K132" s="250" t="str">
        <f>K2</f>
        <v>Số tiền phải đóng (đồng)</v>
      </c>
      <c r="L132" s="230"/>
      <c r="M132" s="14"/>
      <c r="N132" s="15"/>
      <c r="O132" s="15"/>
      <c r="P132" s="15"/>
    </row>
    <row r="133" spans="1:17" ht="39.950000000000003" customHeight="1" x14ac:dyDescent="0.3">
      <c r="A133" s="244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49"/>
      <c r="K133" s="251"/>
      <c r="L133" s="230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230"/>
      <c r="M134" s="24"/>
      <c r="N134" s="25"/>
      <c r="O134" s="26"/>
      <c r="P134" s="26"/>
    </row>
    <row r="135" spans="1:17" s="50" customFormat="1" ht="20.100000000000001" customHeight="1" thickBot="1" x14ac:dyDescent="0.3">
      <c r="A135" s="319" t="str">
        <f>A5</f>
        <v xml:space="preserve">Lưu ý: Vui lòng thanh toán trước ngày 10/01/2018 tại địa chỉ nhà số 1454 Tỉnh lộ 10, P.Tân Tạo, Q.Bình Tân </v>
      </c>
      <c r="B135" s="320"/>
      <c r="C135" s="320"/>
      <c r="D135" s="320"/>
      <c r="E135" s="320"/>
      <c r="F135" s="320"/>
      <c r="G135" s="320"/>
      <c r="H135" s="320"/>
      <c r="I135" s="320"/>
      <c r="J135" s="320"/>
      <c r="K135" s="320"/>
      <c r="L135" s="321"/>
      <c r="M135" s="77"/>
      <c r="N135" s="239"/>
      <c r="O135" s="239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23" t="s">
        <v>59</v>
      </c>
      <c r="B138" s="224"/>
      <c r="C138" s="225" t="str">
        <f>C1</f>
        <v>TIỀN NHÀ TRỌ THÁNG 01/2018</v>
      </c>
      <c r="D138" s="225"/>
      <c r="E138" s="225"/>
      <c r="F138" s="225"/>
      <c r="G138" s="225"/>
      <c r="H138" s="225"/>
      <c r="I138" s="225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243" t="str">
        <f>A2</f>
        <v>Tiền phòng Tháng 01</v>
      </c>
      <c r="B139" s="245" t="str">
        <f>B2</f>
        <v>Tiền điện Tháng 12</v>
      </c>
      <c r="C139" s="260"/>
      <c r="D139" s="260"/>
      <c r="E139" s="261"/>
      <c r="F139" s="245" t="str">
        <f>F2</f>
        <v>Tiền nước Tháng 12</v>
      </c>
      <c r="G139" s="246"/>
      <c r="H139" s="246"/>
      <c r="I139" s="247"/>
      <c r="J139" s="248" t="str">
        <f>J2</f>
        <v>Thuê bao truyền hình cáp Tháng 12</v>
      </c>
      <c r="K139" s="250" t="str">
        <f>K2</f>
        <v>Số tiền phải đóng (đồng)</v>
      </c>
      <c r="L139" s="230"/>
      <c r="M139" s="14"/>
      <c r="N139" s="15"/>
      <c r="O139" s="15"/>
      <c r="P139" s="15"/>
    </row>
    <row r="140" spans="1:17" ht="39.950000000000003" customHeight="1" x14ac:dyDescent="0.3">
      <c r="A140" s="244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49"/>
      <c r="K140" s="251"/>
      <c r="L140" s="230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230"/>
      <c r="M141" s="24"/>
      <c r="N141" s="25"/>
      <c r="O141" s="26"/>
      <c r="P141" s="26"/>
    </row>
    <row r="142" spans="1:17" s="50" customFormat="1" ht="20.100000000000001" customHeight="1" thickBot="1" x14ac:dyDescent="0.3">
      <c r="A142" s="233" t="str">
        <f>A149</f>
        <v xml:space="preserve">Lưu ý: Vui lòng thanh toán trước ngày 10/01/2018 tại địa chỉ nhà số 1454 Tỉnh lộ 10, P.Tân Tạo, Q.Bình Tân </v>
      </c>
      <c r="B142" s="264"/>
      <c r="C142" s="264"/>
      <c r="D142" s="264"/>
      <c r="E142" s="264"/>
      <c r="F142" s="264"/>
      <c r="G142" s="264"/>
      <c r="H142" s="264"/>
      <c r="I142" s="264"/>
      <c r="J142" s="264"/>
      <c r="K142" s="264"/>
      <c r="L142" s="265"/>
      <c r="M142" s="49"/>
      <c r="N142" s="239"/>
      <c r="O142" s="239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23" t="s">
        <v>60</v>
      </c>
      <c r="B145" s="224"/>
      <c r="C145" s="225" t="str">
        <f>C1</f>
        <v>TIỀN NHÀ TRỌ THÁNG 01/2018</v>
      </c>
      <c r="D145" s="225"/>
      <c r="E145" s="225"/>
      <c r="F145" s="225"/>
      <c r="G145" s="225"/>
      <c r="H145" s="225"/>
      <c r="I145" s="225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43" t="str">
        <f>A2</f>
        <v>Tiền phòng Tháng 01</v>
      </c>
      <c r="B146" s="245" t="str">
        <f>B2</f>
        <v>Tiền điện Tháng 12</v>
      </c>
      <c r="C146" s="260"/>
      <c r="D146" s="260"/>
      <c r="E146" s="261"/>
      <c r="F146" s="245" t="str">
        <f>F2</f>
        <v>Tiền nước Tháng 12</v>
      </c>
      <c r="G146" s="246"/>
      <c r="H146" s="246"/>
      <c r="I146" s="247"/>
      <c r="J146" s="248" t="str">
        <f>J2</f>
        <v>Thuê bao truyền hình cáp Tháng 12</v>
      </c>
      <c r="K146" s="250" t="str">
        <f>K2</f>
        <v>Số tiền phải đóng (đồng)</v>
      </c>
      <c r="L146" s="230"/>
      <c r="M146" s="46"/>
      <c r="N146" s="15"/>
      <c r="O146" s="15"/>
      <c r="P146" s="15"/>
    </row>
    <row r="147" spans="1:17" ht="39.950000000000003" customHeight="1" x14ac:dyDescent="0.3">
      <c r="A147" s="244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49"/>
      <c r="K147" s="251"/>
      <c r="L147" s="230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230"/>
      <c r="M148" s="24"/>
      <c r="N148" s="25"/>
      <c r="O148" s="26"/>
      <c r="P148" s="26"/>
    </row>
    <row r="149" spans="1:17" s="50" customFormat="1" ht="20.100000000000001" customHeight="1" thickBot="1" x14ac:dyDescent="0.3">
      <c r="A149" s="233" t="str">
        <f>A5</f>
        <v xml:space="preserve">Lưu ý: Vui lòng thanh toán trước ngày 10/01/2018 tại địa chỉ nhà số 1454 Tỉnh lộ 10, P.Tân Tạo, Q.Bình Tân </v>
      </c>
      <c r="B149" s="264"/>
      <c r="C149" s="264"/>
      <c r="D149" s="264"/>
      <c r="E149" s="264"/>
      <c r="F149" s="264"/>
      <c r="G149" s="264"/>
      <c r="H149" s="264"/>
      <c r="I149" s="264"/>
      <c r="J149" s="264"/>
      <c r="K149" s="264"/>
      <c r="L149" s="265"/>
      <c r="M149" s="72"/>
      <c r="N149" s="239"/>
      <c r="O149" s="239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23" t="s">
        <v>63</v>
      </c>
      <c r="B152" s="224"/>
      <c r="C152" s="225" t="str">
        <f>C1</f>
        <v>TIỀN NHÀ TRỌ THÁNG 01/2018</v>
      </c>
      <c r="D152" s="225"/>
      <c r="E152" s="225"/>
      <c r="F152" s="225"/>
      <c r="G152" s="225"/>
      <c r="H152" s="225"/>
      <c r="I152" s="225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243" t="str">
        <f>A2</f>
        <v>Tiền phòng Tháng 01</v>
      </c>
      <c r="B153" s="245" t="str">
        <f>B2</f>
        <v>Tiền điện Tháng 12</v>
      </c>
      <c r="C153" s="260"/>
      <c r="D153" s="260"/>
      <c r="E153" s="261"/>
      <c r="F153" s="245" t="str">
        <f>F2</f>
        <v>Tiền nước Tháng 12</v>
      </c>
      <c r="G153" s="246"/>
      <c r="H153" s="246"/>
      <c r="I153" s="247"/>
      <c r="J153" s="248" t="str">
        <f>J2</f>
        <v>Thuê bao truyền hình cáp Tháng 12</v>
      </c>
      <c r="K153" s="250" t="str">
        <f>K2</f>
        <v>Số tiền phải đóng (đồng)</v>
      </c>
      <c r="L153" s="230"/>
      <c r="M153" s="14"/>
      <c r="N153" s="15"/>
      <c r="O153" s="15"/>
      <c r="P153" s="15"/>
    </row>
    <row r="154" spans="1:17" ht="39.950000000000003" customHeight="1" x14ac:dyDescent="0.3">
      <c r="A154" s="244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49"/>
      <c r="K154" s="251"/>
      <c r="L154" s="230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230"/>
      <c r="M155" s="24"/>
      <c r="N155" s="25"/>
      <c r="O155" s="26"/>
      <c r="P155" s="26"/>
    </row>
    <row r="156" spans="1:17" s="50" customFormat="1" ht="20.100000000000001" customHeight="1" thickBot="1" x14ac:dyDescent="0.3">
      <c r="A156" s="233" t="str">
        <f>A149</f>
        <v xml:space="preserve">Lưu ý: Vui lòng thanh toán trước ngày 10/01/2018 tại địa chỉ nhà số 1454 Tỉnh lộ 10, P.Tân Tạo, Q.Bình Tân </v>
      </c>
      <c r="B156" s="264"/>
      <c r="C156" s="264"/>
      <c r="D156" s="264"/>
      <c r="E156" s="264"/>
      <c r="F156" s="264"/>
      <c r="G156" s="264"/>
      <c r="H156" s="264"/>
      <c r="I156" s="264"/>
      <c r="J156" s="264"/>
      <c r="K156" s="264"/>
      <c r="L156" s="265"/>
      <c r="M156" s="49"/>
      <c r="N156" s="239"/>
      <c r="O156" s="239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71" t="s">
        <v>65</v>
      </c>
      <c r="B159" s="272"/>
      <c r="C159" s="272"/>
      <c r="D159" s="273"/>
      <c r="E159" s="274" t="s">
        <v>66</v>
      </c>
      <c r="F159" s="276" t="s">
        <v>67</v>
      </c>
      <c r="G159" s="277"/>
      <c r="H159" s="277"/>
      <c r="I159" s="277"/>
      <c r="J159" s="276" t="s">
        <v>68</v>
      </c>
      <c r="K159" s="276" t="s">
        <v>69</v>
      </c>
      <c r="L159" s="276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75"/>
      <c r="F160" s="11" t="s">
        <v>13</v>
      </c>
      <c r="G160" s="11" t="s">
        <v>14</v>
      </c>
      <c r="H160" s="13" t="s">
        <v>17</v>
      </c>
      <c r="I160" s="83" t="s">
        <v>16</v>
      </c>
      <c r="J160" s="228"/>
      <c r="K160" s="228"/>
      <c r="L160" s="228"/>
      <c r="M160" s="84"/>
    </row>
    <row r="161" spans="1:13" s="8" customFormat="1" x14ac:dyDescent="0.3">
      <c r="A161" s="285">
        <f>B4+B11+B18+B25+B30+B37+B44+B51</f>
        <v>27429</v>
      </c>
      <c r="B161" s="278">
        <f>C4+C11+C18+C25+C30+C37+C44+C51</f>
        <v>28102</v>
      </c>
      <c r="C161" s="280">
        <f>B161-A161</f>
        <v>673</v>
      </c>
      <c r="D161" s="282">
        <f>E4+E11+E18+E25+E30+E37+E44+E51</f>
        <v>1771000</v>
      </c>
      <c r="E161" s="278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86"/>
      <c r="B162" s="279"/>
      <c r="C162" s="281"/>
      <c r="D162" s="283"/>
      <c r="E162" s="279"/>
      <c r="F162" s="284" t="s">
        <v>71</v>
      </c>
      <c r="G162" s="284"/>
      <c r="H162" s="284"/>
      <c r="I162" s="284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71" t="s">
        <v>65</v>
      </c>
      <c r="B165" s="272"/>
      <c r="C165" s="272"/>
      <c r="D165" s="273"/>
      <c r="E165" s="274" t="s">
        <v>66</v>
      </c>
      <c r="F165" s="276" t="s">
        <v>67</v>
      </c>
      <c r="G165" s="277"/>
      <c r="H165" s="277"/>
      <c r="I165" s="277"/>
      <c r="J165" s="276" t="s">
        <v>68</v>
      </c>
      <c r="K165" s="276" t="s">
        <v>69</v>
      </c>
      <c r="L165" s="276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75"/>
      <c r="F166" s="11" t="s">
        <v>13</v>
      </c>
      <c r="G166" s="11" t="s">
        <v>14</v>
      </c>
      <c r="H166" s="13" t="s">
        <v>17</v>
      </c>
      <c r="I166" s="83" t="s">
        <v>16</v>
      </c>
      <c r="J166" s="228"/>
      <c r="K166" s="228"/>
      <c r="L166" s="228"/>
      <c r="M166" s="90"/>
    </row>
    <row r="167" spans="1:13" s="8" customFormat="1" x14ac:dyDescent="0.3">
      <c r="A167" s="285">
        <f>+B56+B63+B70+B77+B82+B89+B96+B103+B108</f>
        <v>52425</v>
      </c>
      <c r="B167" s="278">
        <f>+C56+C63+C70+C77+C82+C89+C96+C103+C108</f>
        <v>53090</v>
      </c>
      <c r="C167" s="280">
        <f>B167-A167</f>
        <v>665</v>
      </c>
      <c r="D167" s="282">
        <f>E56+E63+E70+E77+E82+E89+E96+E103+E108</f>
        <v>1995000</v>
      </c>
      <c r="E167" s="278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86"/>
      <c r="B168" s="279"/>
      <c r="C168" s="281"/>
      <c r="D168" s="283"/>
      <c r="E168" s="279"/>
      <c r="F168" s="284" t="s">
        <v>71</v>
      </c>
      <c r="G168" s="284"/>
      <c r="H168" s="284"/>
      <c r="I168" s="284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71" t="s">
        <v>65</v>
      </c>
      <c r="B171" s="272"/>
      <c r="C171" s="272"/>
      <c r="D171" s="273"/>
      <c r="E171" s="274" t="s">
        <v>66</v>
      </c>
      <c r="F171" s="276" t="s">
        <v>67</v>
      </c>
      <c r="G171" s="277"/>
      <c r="H171" s="277"/>
      <c r="I171" s="277"/>
      <c r="J171" s="276" t="s">
        <v>68</v>
      </c>
      <c r="K171" s="276" t="s">
        <v>69</v>
      </c>
      <c r="L171" s="276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75"/>
      <c r="F172" s="11" t="s">
        <v>13</v>
      </c>
      <c r="G172" s="11" t="s">
        <v>14</v>
      </c>
      <c r="H172" s="13" t="s">
        <v>17</v>
      </c>
      <c r="I172" s="83" t="s">
        <v>16</v>
      </c>
      <c r="J172" s="228"/>
      <c r="K172" s="228"/>
      <c r="L172" s="228"/>
      <c r="M172" s="76"/>
    </row>
    <row r="173" spans="1:13" s="8" customFormat="1" x14ac:dyDescent="0.3">
      <c r="A173" s="285">
        <f>+B115+B122+B129+B134+B141+B148+B155</f>
        <v>18707</v>
      </c>
      <c r="B173" s="278">
        <f>+C115+C122+C129+C134+C141+C148+C155</f>
        <v>19193</v>
      </c>
      <c r="C173" s="280">
        <f>B173-A173</f>
        <v>486</v>
      </c>
      <c r="D173" s="282">
        <f>E115+E122+E129+E134+E141+E148+E155</f>
        <v>1458000</v>
      </c>
      <c r="E173" s="278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86"/>
      <c r="B174" s="279"/>
      <c r="C174" s="281"/>
      <c r="D174" s="283"/>
      <c r="E174" s="279"/>
      <c r="F174" s="289" t="s">
        <v>71</v>
      </c>
      <c r="G174" s="290"/>
      <c r="H174" s="290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7" t="s">
        <v>74</v>
      </c>
      <c r="B176" s="288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71" t="s">
        <v>65</v>
      </c>
      <c r="B177" s="272"/>
      <c r="C177" s="272"/>
      <c r="D177" s="273"/>
      <c r="E177" s="274" t="s">
        <v>66</v>
      </c>
      <c r="F177" s="276" t="s">
        <v>67</v>
      </c>
      <c r="G177" s="276"/>
      <c r="H177" s="276"/>
      <c r="I177" s="276"/>
      <c r="J177" s="276" t="s">
        <v>68</v>
      </c>
      <c r="K177" s="276" t="s">
        <v>69</v>
      </c>
      <c r="L177" s="276" t="s">
        <v>75</v>
      </c>
      <c r="M177" s="295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31"/>
      <c r="F178" s="11" t="s">
        <v>13</v>
      </c>
      <c r="G178" s="11" t="s">
        <v>14</v>
      </c>
      <c r="H178" s="13" t="s">
        <v>17</v>
      </c>
      <c r="I178" s="83" t="s">
        <v>16</v>
      </c>
      <c r="J178" s="229"/>
      <c r="K178" s="229"/>
      <c r="L178" s="228"/>
      <c r="M178" s="295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96">
        <f>A161+A167+A173</f>
        <v>98561</v>
      </c>
      <c r="B179" s="280">
        <f>B161+B167+B173</f>
        <v>100385</v>
      </c>
      <c r="C179" s="280">
        <f>B179-A179</f>
        <v>1824</v>
      </c>
      <c r="D179" s="300">
        <f>D161+D167+D173</f>
        <v>5224000</v>
      </c>
      <c r="E179" s="303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97"/>
      <c r="B180" s="299"/>
      <c r="C180" s="299"/>
      <c r="D180" s="301"/>
      <c r="E180" s="304"/>
      <c r="F180" s="306" t="s">
        <v>71</v>
      </c>
      <c r="G180" s="307"/>
      <c r="H180" s="307"/>
      <c r="I180" s="307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297"/>
      <c r="B181" s="299"/>
      <c r="C181" s="299"/>
      <c r="D181" s="301"/>
      <c r="E181" s="304"/>
      <c r="F181" s="308" t="s">
        <v>79</v>
      </c>
      <c r="G181" s="309"/>
      <c r="H181" s="309"/>
      <c r="I181" s="309"/>
      <c r="J181" s="310">
        <f>A4+A11+A18+A25+A30+A37+A44+A51+A56+A63+A70+A77+A82+A89+A96+A103+A108+A115+A122+A129+A134+A141+A148+A155</f>
        <v>30300000</v>
      </c>
      <c r="K181" s="311"/>
      <c r="L181" s="312"/>
      <c r="M181" s="104"/>
      <c r="N181" s="105"/>
    </row>
    <row r="182" spans="1:15" ht="20.25" thickBot="1" x14ac:dyDescent="0.4">
      <c r="A182" s="298"/>
      <c r="B182" s="281"/>
      <c r="C182" s="281"/>
      <c r="D182" s="302"/>
      <c r="E182" s="305"/>
      <c r="F182" s="291" t="s">
        <v>80</v>
      </c>
      <c r="G182" s="284"/>
      <c r="H182" s="284"/>
      <c r="I182" s="284"/>
      <c r="J182" s="292">
        <f>I179+J180+K180+J181+L180</f>
        <v>34455000</v>
      </c>
      <c r="K182" s="293"/>
      <c r="L182" s="294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T1-2019</vt:lpstr>
      <vt:lpstr>T12</vt:lpstr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Admin</cp:lastModifiedBy>
  <cp:lastPrinted>2019-01-02T08:40:58Z</cp:lastPrinted>
  <dcterms:created xsi:type="dcterms:W3CDTF">2018-02-28T12:48:16Z</dcterms:created>
  <dcterms:modified xsi:type="dcterms:W3CDTF">2019-01-02T08:49:01Z</dcterms:modified>
</cp:coreProperties>
</file>